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7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ml.chartshapes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ml.chartshape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3.xml" ContentType="application/vnd.openxmlformats-officedocument.drawingml.chartshapes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4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5.xml" ContentType="application/vnd.openxmlformats-officedocument.drawingml.chartshapes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6.xml" ContentType="application/vnd.openxmlformats-officedocument.drawingml.chartshapes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7.xml" ContentType="application/vnd.openxmlformats-officedocument.drawingml.chartshapes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8.xml" ContentType="application/vnd.openxmlformats-officedocument.drawingml.chartshapes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9.xml" ContentType="application/vnd.openxmlformats-officedocument.drawingml.chartshapes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0.xml" ContentType="application/vnd.openxmlformats-officedocument.drawingml.chartshapes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1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2.xml" ContentType="application/vnd.openxmlformats-officedocument.drawingml.chartshapes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3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4.xml" ContentType="application/vnd.openxmlformats-officedocument.drawingml.chartshapes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5.xml" ContentType="application/vnd.openxmlformats-officedocument.drawingml.chartshapes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6.xml" ContentType="application/vnd.openxmlformats-officedocument.drawingml.chartshapes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7.xml" ContentType="application/vnd.openxmlformats-officedocument.drawingml.chartshapes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8.xml" ContentType="application/vnd.openxmlformats-officedocument.drawingml.chartshapes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9.xml" ContentType="application/vnd.openxmlformats-officedocument.drawingml.chartshapes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0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1.xml" ContentType="application/vnd.openxmlformats-officedocument.drawingml.chartshapes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2.xml" ContentType="application/vnd.openxmlformats-officedocument.drawingml.chartshapes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3.xml" ContentType="application/vnd.openxmlformats-officedocument.drawingml.chartshapes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4.xml" ContentType="application/vnd.openxmlformats-officedocument.drawingml.chartshapes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5.xml" ContentType="application/vnd.openxmlformats-officedocument.drawingml.chartshapes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6.xml" ContentType="application/vnd.openxmlformats-officedocument.drawingml.chartshapes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7.xml" ContentType="application/vnd.openxmlformats-officedocument.drawingml.chartshapes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50.xml" ContentType="application/vnd.openxmlformats-officedocument.drawingml.chartshapes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1.xml" ContentType="application/vnd.openxmlformats-officedocument.drawingml.chartshapes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2.xml" ContentType="application/vnd.openxmlformats-officedocument.drawingml.chartshapes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3.xml" ContentType="application/vnd.openxmlformats-officedocument.drawingml.chartshapes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4.xml" ContentType="application/vnd.openxmlformats-officedocument.drawingml.chartshapes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5.xml" ContentType="application/vnd.openxmlformats-officedocument.drawingml.chartshapes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6.xml" ContentType="application/vnd.openxmlformats-officedocument.drawingml.chartshapes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7.xml" ContentType="application/vnd.openxmlformats-officedocument.drawingml.chartshapes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58.xml" ContentType="application/vnd.openxmlformats-officedocument.drawingml.chartshapes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59.xml" ContentType="application/vnd.openxmlformats-officedocument.drawingml.chartshapes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60.xml" ContentType="application/vnd.openxmlformats-officedocument.drawingml.chartshapes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61.xml" ContentType="application/vnd.openxmlformats-officedocument.drawingml.chartshapes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62.xml" ContentType="application/vnd.openxmlformats-officedocument.drawingml.chartshapes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63.xml" ContentType="application/vnd.openxmlformats-officedocument.drawingml.chartshapes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64.xml" ContentType="application/vnd.openxmlformats-officedocument.drawingml.chartshapes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65.xml" ContentType="application/vnd.openxmlformats-officedocument.drawingml.chartshapes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drawings/drawing6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073607178340/WOPIServiceId_TP_BOX_2/WOPIUserId_-/"/>
    </mc:Choice>
  </mc:AlternateContent>
  <xr:revisionPtr revIDLastSave="12" documentId="13_ncr:1_{6BAA9621-5B96-8E44-B0E7-F57F07242524}" xr6:coauthVersionLast="47" xr6:coauthVersionMax="47" xr10:uidLastSave="{DDBEDF95-95CD-B248-813E-2AD9710BE812}"/>
  <bookViews>
    <workbookView xWindow="240" yWindow="600" windowWidth="22700" windowHeight="11700" xr2:uid="{00000000-000D-0000-FFFF-FFFF00000000}"/>
  </bookViews>
  <sheets>
    <sheet name="CAPTION SuppTab3" sheetId="10" r:id="rId1"/>
    <sheet name="STable3A-10 KV XRF2" sheetId="4" r:id="rId2"/>
    <sheet name="STable3B-30 KV XRF2" sheetId="6" r:id="rId3"/>
    <sheet name="STable3C-50 KV XRF2" sheetId="7" r:id="rId4"/>
    <sheet name="XRF2 ALL USGS" sheetId="5" r:id="rId5"/>
    <sheet name="Avg USGS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9" l="1"/>
  <c r="N18" i="9"/>
  <c r="M18" i="9"/>
  <c r="L18" i="9"/>
  <c r="K18" i="9"/>
  <c r="J18" i="9"/>
  <c r="I18" i="9"/>
  <c r="H18" i="9"/>
  <c r="G18" i="9"/>
  <c r="F18" i="9"/>
  <c r="E18" i="9"/>
  <c r="D18" i="9"/>
  <c r="C64" i="7"/>
  <c r="AI66" i="7"/>
  <c r="AE66" i="7"/>
  <c r="AA66" i="7"/>
  <c r="W66" i="7"/>
  <c r="S66" i="7"/>
  <c r="O66" i="7"/>
  <c r="K66" i="7"/>
  <c r="G66" i="7"/>
  <c r="C66" i="7"/>
  <c r="AI65" i="7"/>
  <c r="AE65" i="7"/>
  <c r="AA65" i="7"/>
  <c r="W65" i="7"/>
  <c r="S65" i="7"/>
  <c r="O65" i="7"/>
  <c r="K65" i="7"/>
  <c r="G65" i="7"/>
  <c r="C65" i="7"/>
  <c r="AI64" i="7"/>
  <c r="AE64" i="7"/>
  <c r="AA64" i="7"/>
  <c r="W64" i="7"/>
  <c r="S64" i="7"/>
  <c r="O64" i="7"/>
  <c r="K64" i="7"/>
  <c r="G64" i="7"/>
  <c r="BC65" i="6"/>
  <c r="AY65" i="6"/>
  <c r="AU65" i="6"/>
  <c r="AQ65" i="6"/>
  <c r="AM65" i="6"/>
  <c r="AI65" i="6"/>
  <c r="AE65" i="6"/>
  <c r="AA65" i="6"/>
  <c r="W65" i="6"/>
  <c r="S65" i="6"/>
  <c r="O65" i="6"/>
  <c r="K65" i="6"/>
  <c r="BC64" i="6"/>
  <c r="AY64" i="6"/>
  <c r="AU64" i="6"/>
  <c r="AQ64" i="6"/>
  <c r="AM64" i="6"/>
  <c r="AI64" i="6"/>
  <c r="AE64" i="6"/>
  <c r="AA64" i="6"/>
  <c r="W64" i="6"/>
  <c r="S64" i="6"/>
  <c r="O64" i="6"/>
  <c r="K64" i="6"/>
  <c r="BC63" i="6"/>
  <c r="AY63" i="6"/>
  <c r="AU63" i="6"/>
  <c r="AQ63" i="6"/>
  <c r="AM63" i="6"/>
  <c r="AI63" i="6"/>
  <c r="AE63" i="6"/>
  <c r="AA63" i="6"/>
  <c r="W63" i="6"/>
  <c r="S63" i="6"/>
  <c r="O63" i="6"/>
  <c r="K63" i="6"/>
  <c r="C62" i="4"/>
  <c r="AM64" i="4"/>
  <c r="AI64" i="4"/>
  <c r="AE64" i="4"/>
  <c r="AA64" i="4"/>
  <c r="W64" i="4"/>
  <c r="S64" i="4"/>
  <c r="O64" i="4"/>
  <c r="K64" i="4"/>
  <c r="G64" i="4"/>
  <c r="C64" i="4"/>
  <c r="AM63" i="4"/>
  <c r="AI63" i="4"/>
  <c r="AE63" i="4"/>
  <c r="AA63" i="4"/>
  <c r="W63" i="4"/>
  <c r="S63" i="4"/>
  <c r="O63" i="4"/>
  <c r="K63" i="4"/>
  <c r="G63" i="4"/>
  <c r="C63" i="4"/>
  <c r="AM62" i="4"/>
  <c r="AI62" i="4"/>
  <c r="AE62" i="4"/>
  <c r="AA62" i="4"/>
  <c r="W62" i="4"/>
  <c r="S62" i="4"/>
  <c r="O62" i="4"/>
  <c r="K62" i="4"/>
  <c r="G62" i="4"/>
  <c r="AJ61" i="7" l="1"/>
  <c r="AJ60" i="7"/>
  <c r="AJ59" i="7"/>
  <c r="AJ58" i="7"/>
  <c r="AJ57" i="7"/>
  <c r="AJ66" i="7" s="1"/>
  <c r="AJ56" i="7"/>
  <c r="AJ55" i="7"/>
  <c r="AJ54" i="7"/>
  <c r="AJ53" i="7"/>
  <c r="AJ52" i="7"/>
  <c r="AJ65" i="7" s="1"/>
  <c r="AJ51" i="7"/>
  <c r="AJ50" i="7"/>
  <c r="AJ49" i="7"/>
  <c r="AJ48" i="7"/>
  <c r="AJ47" i="7"/>
  <c r="AJ64" i="7" s="1"/>
  <c r="AF61" i="7"/>
  <c r="AF60" i="7"/>
  <c r="AF59" i="7"/>
  <c r="AF58" i="7"/>
  <c r="AF57" i="7"/>
  <c r="AF66" i="7" s="1"/>
  <c r="AF56" i="7"/>
  <c r="AF55" i="7"/>
  <c r="AF54" i="7"/>
  <c r="AF53" i="7"/>
  <c r="AF52" i="7"/>
  <c r="AF65" i="7" s="1"/>
  <c r="AF51" i="7"/>
  <c r="AF50" i="7"/>
  <c r="AF49" i="7"/>
  <c r="AF48" i="7"/>
  <c r="AF47" i="7"/>
  <c r="AF64" i="7" s="1"/>
  <c r="AB61" i="7"/>
  <c r="AB60" i="7"/>
  <c r="AB59" i="7"/>
  <c r="AB58" i="7"/>
  <c r="AB57" i="7"/>
  <c r="AB66" i="7" s="1"/>
  <c r="AB56" i="7"/>
  <c r="AB55" i="7"/>
  <c r="AB54" i="7"/>
  <c r="AB53" i="7"/>
  <c r="AB52" i="7"/>
  <c r="AB65" i="7" s="1"/>
  <c r="AB51" i="7"/>
  <c r="AB50" i="7"/>
  <c r="AB49" i="7"/>
  <c r="AB48" i="7"/>
  <c r="AB47" i="7"/>
  <c r="AB64" i="7" s="1"/>
  <c r="X61" i="7"/>
  <c r="X60" i="7"/>
  <c r="X59" i="7"/>
  <c r="X58" i="7"/>
  <c r="X57" i="7"/>
  <c r="X66" i="7" s="1"/>
  <c r="X56" i="7"/>
  <c r="X55" i="7"/>
  <c r="X54" i="7"/>
  <c r="X53" i="7"/>
  <c r="X52" i="7"/>
  <c r="X65" i="7" s="1"/>
  <c r="X51" i="7"/>
  <c r="X50" i="7"/>
  <c r="X49" i="7"/>
  <c r="X48" i="7"/>
  <c r="X47" i="7"/>
  <c r="X64" i="7" s="1"/>
  <c r="T61" i="7"/>
  <c r="T60" i="7"/>
  <c r="T59" i="7"/>
  <c r="T58" i="7"/>
  <c r="T57" i="7"/>
  <c r="T66" i="7" s="1"/>
  <c r="T56" i="7"/>
  <c r="T55" i="7"/>
  <c r="T54" i="7"/>
  <c r="T53" i="7"/>
  <c r="T52" i="7"/>
  <c r="T65" i="7" s="1"/>
  <c r="T51" i="7"/>
  <c r="T50" i="7"/>
  <c r="T49" i="7"/>
  <c r="T48" i="7"/>
  <c r="T47" i="7"/>
  <c r="T64" i="7" s="1"/>
  <c r="P61" i="7"/>
  <c r="P60" i="7"/>
  <c r="P59" i="7"/>
  <c r="P58" i="7"/>
  <c r="P57" i="7"/>
  <c r="P66" i="7" s="1"/>
  <c r="P56" i="7"/>
  <c r="P55" i="7"/>
  <c r="P54" i="7"/>
  <c r="P53" i="7"/>
  <c r="P52" i="7"/>
  <c r="P65" i="7" s="1"/>
  <c r="P51" i="7"/>
  <c r="P50" i="7"/>
  <c r="P49" i="7"/>
  <c r="P48" i="7"/>
  <c r="P47" i="7"/>
  <c r="P64" i="7" s="1"/>
  <c r="L61" i="7"/>
  <c r="L60" i="7"/>
  <c r="L59" i="7"/>
  <c r="L58" i="7"/>
  <c r="L57" i="7"/>
  <c r="L66" i="7" s="1"/>
  <c r="L56" i="7"/>
  <c r="L55" i="7"/>
  <c r="L54" i="7"/>
  <c r="L53" i="7"/>
  <c r="L52" i="7"/>
  <c r="L65" i="7" s="1"/>
  <c r="L51" i="7"/>
  <c r="L50" i="7"/>
  <c r="L49" i="7"/>
  <c r="L48" i="7"/>
  <c r="L47" i="7"/>
  <c r="L64" i="7" s="1"/>
  <c r="H61" i="7"/>
  <c r="H60" i="7"/>
  <c r="H59" i="7"/>
  <c r="H58" i="7"/>
  <c r="H57" i="7"/>
  <c r="H66" i="7" s="1"/>
  <c r="H56" i="7"/>
  <c r="H55" i="7"/>
  <c r="H54" i="7"/>
  <c r="H53" i="7"/>
  <c r="H52" i="7"/>
  <c r="H65" i="7" s="1"/>
  <c r="H51" i="7"/>
  <c r="H50" i="7"/>
  <c r="H49" i="7"/>
  <c r="H48" i="7"/>
  <c r="H47" i="7"/>
  <c r="H64" i="7" s="1"/>
  <c r="D48" i="7"/>
  <c r="D49" i="7"/>
  <c r="D50" i="7"/>
  <c r="D51" i="7"/>
  <c r="D52" i="7"/>
  <c r="D53" i="7"/>
  <c r="D54" i="7"/>
  <c r="D55" i="7"/>
  <c r="D56" i="7"/>
  <c r="D57" i="7"/>
  <c r="D66" i="7" s="1"/>
  <c r="D58" i="7"/>
  <c r="D59" i="7"/>
  <c r="D60" i="7"/>
  <c r="D61" i="7"/>
  <c r="D47" i="7"/>
  <c r="D64" i="7" s="1"/>
  <c r="D65" i="7" l="1"/>
  <c r="AI31" i="7" a="1"/>
  <c r="AI31" i="7" s="1"/>
  <c r="AE31" i="7" a="1"/>
  <c r="AE31" i="7" s="1"/>
  <c r="AA31" i="7" a="1"/>
  <c r="AA31" i="7" s="1"/>
  <c r="W31" i="7" a="1"/>
  <c r="W31" i="7" s="1"/>
  <c r="S31" i="7" a="1"/>
  <c r="S31" i="7" s="1"/>
  <c r="O31" i="7" a="1"/>
  <c r="O31" i="7" s="1"/>
  <c r="K31" i="7" a="1"/>
  <c r="K31" i="7" s="1"/>
  <c r="G31" i="7" a="1"/>
  <c r="G31" i="7" s="1"/>
  <c r="C31" i="7" a="1"/>
  <c r="C31" i="7" s="1"/>
  <c r="E51" i="7" s="1"/>
  <c r="E59" i="7" l="1"/>
  <c r="E50" i="7"/>
  <c r="E60" i="7"/>
  <c r="E54" i="7"/>
  <c r="E55" i="7"/>
  <c r="E53" i="7"/>
  <c r="E57" i="7"/>
  <c r="E56" i="7"/>
  <c r="E58" i="7"/>
  <c r="E61" i="7"/>
  <c r="E48" i="7"/>
  <c r="E49" i="7"/>
  <c r="E52" i="7"/>
  <c r="E47" i="7"/>
  <c r="E64" i="7" s="1"/>
  <c r="AK54" i="7"/>
  <c r="AK59" i="7"/>
  <c r="AK58" i="7"/>
  <c r="AK52" i="7"/>
  <c r="AK51" i="7"/>
  <c r="AK53" i="7"/>
  <c r="AK61" i="7"/>
  <c r="AK55" i="7"/>
  <c r="AK56" i="7"/>
  <c r="AK47" i="7"/>
  <c r="AK48" i="7"/>
  <c r="AK49" i="7"/>
  <c r="AK50" i="7"/>
  <c r="AK60" i="7"/>
  <c r="AK57" i="7"/>
  <c r="AK66" i="7" s="1"/>
  <c r="AG52" i="7"/>
  <c r="AG65" i="7" s="1"/>
  <c r="AG59" i="7"/>
  <c r="AG53" i="7"/>
  <c r="AG50" i="7"/>
  <c r="AG54" i="7"/>
  <c r="AG60" i="7"/>
  <c r="AG55" i="7"/>
  <c r="AG51" i="7"/>
  <c r="AG56" i="7"/>
  <c r="AG61" i="7"/>
  <c r="AG47" i="7"/>
  <c r="AG64" i="7" s="1"/>
  <c r="AG48" i="7"/>
  <c r="AG58" i="7"/>
  <c r="AG49" i="7"/>
  <c r="AG57" i="7"/>
  <c r="AC52" i="7"/>
  <c r="AC59" i="7"/>
  <c r="AC53" i="7"/>
  <c r="AC50" i="7"/>
  <c r="AC54" i="7"/>
  <c r="AC60" i="7"/>
  <c r="AC55" i="7"/>
  <c r="AC51" i="7"/>
  <c r="AC56" i="7"/>
  <c r="AC61" i="7"/>
  <c r="AC47" i="7"/>
  <c r="AC57" i="7"/>
  <c r="AC58" i="7"/>
  <c r="AC49" i="7"/>
  <c r="AC48" i="7"/>
  <c r="Y52" i="7"/>
  <c r="Y65" i="7" s="1"/>
  <c r="Y47" i="7"/>
  <c r="Y55" i="7"/>
  <c r="Y58" i="7"/>
  <c r="Y57" i="7"/>
  <c r="Y49" i="7"/>
  <c r="Y48" i="7"/>
  <c r="Y51" i="7"/>
  <c r="Y59" i="7"/>
  <c r="Y61" i="7"/>
  <c r="Y50" i="7"/>
  <c r="Y60" i="7"/>
  <c r="Y53" i="7"/>
  <c r="Y54" i="7"/>
  <c r="Y56" i="7"/>
  <c r="U58" i="7"/>
  <c r="U59" i="7"/>
  <c r="U52" i="7"/>
  <c r="U50" i="7"/>
  <c r="U53" i="7"/>
  <c r="U60" i="7"/>
  <c r="U54" i="7"/>
  <c r="U55" i="7"/>
  <c r="U61" i="7"/>
  <c r="U56" i="7"/>
  <c r="U47" i="7"/>
  <c r="U57" i="7"/>
  <c r="U49" i="7"/>
  <c r="U51" i="7"/>
  <c r="U48" i="7"/>
  <c r="Q53" i="7"/>
  <c r="Q47" i="7"/>
  <c r="Q52" i="7"/>
  <c r="Q48" i="7"/>
  <c r="Q55" i="7"/>
  <c r="Q59" i="7"/>
  <c r="Q56" i="7"/>
  <c r="Q57" i="7"/>
  <c r="Q61" i="7"/>
  <c r="Q58" i="7"/>
  <c r="Q50" i="7"/>
  <c r="Q54" i="7"/>
  <c r="Q51" i="7"/>
  <c r="Q49" i="7"/>
  <c r="Q60" i="7"/>
  <c r="M57" i="7"/>
  <c r="M56" i="7"/>
  <c r="M53" i="7"/>
  <c r="M58" i="7"/>
  <c r="M54" i="7"/>
  <c r="M59" i="7"/>
  <c r="M55" i="7"/>
  <c r="M47" i="7"/>
  <c r="M61" i="7"/>
  <c r="M48" i="7"/>
  <c r="M49" i="7"/>
  <c r="M50" i="7"/>
  <c r="M60" i="7"/>
  <c r="M51" i="7"/>
  <c r="M52" i="7"/>
  <c r="M65" i="7" s="1"/>
  <c r="I58" i="7"/>
  <c r="I59" i="7"/>
  <c r="I52" i="7"/>
  <c r="I50" i="7"/>
  <c r="I53" i="7"/>
  <c r="I60" i="7"/>
  <c r="I54" i="7"/>
  <c r="I51" i="7"/>
  <c r="I55" i="7"/>
  <c r="I61" i="7"/>
  <c r="I56" i="7"/>
  <c r="I47" i="7"/>
  <c r="I57" i="7"/>
  <c r="I48" i="7"/>
  <c r="I49" i="7"/>
  <c r="U64" i="7" l="1"/>
  <c r="AK65" i="7"/>
  <c r="U65" i="7"/>
  <c r="AC66" i="7"/>
  <c r="E66" i="7"/>
  <c r="AC64" i="7"/>
  <c r="AG66" i="7"/>
  <c r="E65" i="7"/>
  <c r="I65" i="7"/>
  <c r="M64" i="7"/>
  <c r="Q65" i="7"/>
  <c r="Q66" i="7"/>
  <c r="U66" i="7"/>
  <c r="M66" i="7"/>
  <c r="AC65" i="7"/>
  <c r="Y66" i="7"/>
  <c r="AK64" i="7"/>
  <c r="I66" i="7"/>
  <c r="I64" i="7"/>
  <c r="Q64" i="7"/>
  <c r="Y64" i="7"/>
  <c r="AJ16" i="7"/>
  <c r="AJ15" i="7"/>
  <c r="AJ14" i="7"/>
  <c r="AJ13" i="7"/>
  <c r="AJ12" i="7"/>
  <c r="AJ11" i="7"/>
  <c r="AJ10" i="7"/>
  <c r="AJ9" i="7"/>
  <c r="AJ8" i="7"/>
  <c r="AJ7" i="7"/>
  <c r="AJ6" i="7"/>
  <c r="AJ5" i="7"/>
  <c r="AJ4" i="7"/>
  <c r="AJ3" i="7"/>
  <c r="AJ2" i="7"/>
  <c r="AF16" i="7"/>
  <c r="AF15" i="7"/>
  <c r="AF14" i="7"/>
  <c r="AF13" i="7"/>
  <c r="AF12" i="7"/>
  <c r="AF11" i="7"/>
  <c r="AF10" i="7"/>
  <c r="AF9" i="7"/>
  <c r="AF8" i="7"/>
  <c r="AF7" i="7"/>
  <c r="AF6" i="7"/>
  <c r="AF5" i="7"/>
  <c r="AF4" i="7"/>
  <c r="AF3" i="7"/>
  <c r="AF2" i="7"/>
  <c r="AB16" i="7"/>
  <c r="AB15" i="7"/>
  <c r="AB14" i="7"/>
  <c r="AB13" i="7"/>
  <c r="AB12" i="7"/>
  <c r="AB11" i="7"/>
  <c r="AB10" i="7"/>
  <c r="AB9" i="7"/>
  <c r="AB8" i="7"/>
  <c r="AB7" i="7"/>
  <c r="AB6" i="7"/>
  <c r="AB5" i="7"/>
  <c r="AB4" i="7"/>
  <c r="AB3" i="7"/>
  <c r="AB2" i="7"/>
  <c r="X16" i="7"/>
  <c r="X15" i="7"/>
  <c r="X14" i="7"/>
  <c r="X13" i="7"/>
  <c r="X12" i="7"/>
  <c r="X11" i="7"/>
  <c r="X10" i="7"/>
  <c r="X9" i="7"/>
  <c r="X8" i="7"/>
  <c r="X7" i="7"/>
  <c r="X6" i="7"/>
  <c r="X5" i="7"/>
  <c r="X4" i="7"/>
  <c r="X3" i="7"/>
  <c r="X2" i="7"/>
  <c r="T16" i="7"/>
  <c r="T15" i="7"/>
  <c r="T14" i="7"/>
  <c r="T13" i="7"/>
  <c r="T12" i="7"/>
  <c r="T11" i="7"/>
  <c r="T10" i="7"/>
  <c r="T9" i="7"/>
  <c r="T8" i="7"/>
  <c r="T7" i="7"/>
  <c r="T6" i="7"/>
  <c r="T5" i="7"/>
  <c r="T4" i="7"/>
  <c r="T3" i="7"/>
  <c r="T2" i="7"/>
  <c r="P16" i="7"/>
  <c r="P15" i="7"/>
  <c r="P14" i="7"/>
  <c r="P13" i="7"/>
  <c r="P12" i="7"/>
  <c r="P11" i="7"/>
  <c r="P10" i="7"/>
  <c r="P9" i="7"/>
  <c r="P8" i="7"/>
  <c r="P7" i="7"/>
  <c r="P6" i="7"/>
  <c r="P5" i="7"/>
  <c r="P4" i="7"/>
  <c r="P3" i="7"/>
  <c r="P2" i="7"/>
  <c r="L16" i="7"/>
  <c r="L15" i="7"/>
  <c r="L14" i="7"/>
  <c r="L13" i="7"/>
  <c r="L12" i="7"/>
  <c r="L11" i="7"/>
  <c r="L10" i="7"/>
  <c r="L9" i="7"/>
  <c r="L8" i="7"/>
  <c r="L7" i="7"/>
  <c r="L6" i="7"/>
  <c r="L5" i="7"/>
  <c r="L4" i="7"/>
  <c r="L3" i="7"/>
  <c r="L2" i="7"/>
  <c r="H16" i="7"/>
  <c r="H15" i="7"/>
  <c r="H14" i="7"/>
  <c r="H13" i="7"/>
  <c r="H12" i="7"/>
  <c r="H11" i="7"/>
  <c r="H10" i="7"/>
  <c r="H9" i="7"/>
  <c r="H8" i="7"/>
  <c r="H7" i="7"/>
  <c r="H6" i="7"/>
  <c r="H5" i="7"/>
  <c r="H4" i="7"/>
  <c r="H3" i="7"/>
  <c r="H2" i="7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2" i="7"/>
  <c r="BH3" i="6"/>
  <c r="D3" i="6" s="1"/>
  <c r="BH4" i="6"/>
  <c r="D4" i="6" s="1"/>
  <c r="BH5" i="6"/>
  <c r="D5" i="6" s="1"/>
  <c r="BH6" i="6"/>
  <c r="BD6" i="6" s="1"/>
  <c r="BH7" i="6"/>
  <c r="AZ7" i="6" s="1"/>
  <c r="BH8" i="6"/>
  <c r="BD8" i="6" s="1"/>
  <c r="BH9" i="6"/>
  <c r="D9" i="6" s="1"/>
  <c r="BH10" i="6"/>
  <c r="D10" i="6" s="1"/>
  <c r="BH11" i="6"/>
  <c r="AZ11" i="6" s="1"/>
  <c r="BH12" i="6"/>
  <c r="D12" i="6" s="1"/>
  <c r="BH13" i="6"/>
  <c r="D13" i="6" s="1"/>
  <c r="BH14" i="6"/>
  <c r="D14" i="6" s="1"/>
  <c r="BH15" i="6"/>
  <c r="D15" i="6" s="1"/>
  <c r="BH16" i="6"/>
  <c r="D16" i="6" s="1"/>
  <c r="BH2" i="6"/>
  <c r="D2" i="6" s="1"/>
  <c r="AN16" i="4"/>
  <c r="AN15" i="4"/>
  <c r="AN14" i="4"/>
  <c r="AN13" i="4"/>
  <c r="AN12" i="4"/>
  <c r="AN11" i="4"/>
  <c r="AN10" i="4"/>
  <c r="AN9" i="4"/>
  <c r="AN8" i="4"/>
  <c r="AN7" i="4"/>
  <c r="AN6" i="4"/>
  <c r="AN5" i="4"/>
  <c r="AN4" i="4"/>
  <c r="AN3" i="4"/>
  <c r="AN2" i="4"/>
  <c r="AJ16" i="4"/>
  <c r="AJ15" i="4"/>
  <c r="AJ14" i="4"/>
  <c r="AJ13" i="4"/>
  <c r="AJ12" i="4"/>
  <c r="AJ11" i="4"/>
  <c r="AJ10" i="4"/>
  <c r="AJ9" i="4"/>
  <c r="AJ8" i="4"/>
  <c r="AJ7" i="4"/>
  <c r="AJ6" i="4"/>
  <c r="AJ5" i="4"/>
  <c r="AJ4" i="4"/>
  <c r="AJ3" i="4"/>
  <c r="AJ2" i="4"/>
  <c r="AF16" i="4"/>
  <c r="AF15" i="4"/>
  <c r="AF14" i="4"/>
  <c r="AF13" i="4"/>
  <c r="AF12" i="4"/>
  <c r="AF11" i="4"/>
  <c r="AF10" i="4"/>
  <c r="AF9" i="4"/>
  <c r="AF8" i="4"/>
  <c r="AF7" i="4"/>
  <c r="AF6" i="4"/>
  <c r="AF5" i="4"/>
  <c r="AF4" i="4"/>
  <c r="AF3" i="4"/>
  <c r="AF2" i="4"/>
  <c r="AB16" i="4"/>
  <c r="AB15" i="4"/>
  <c r="AB14" i="4"/>
  <c r="AB13" i="4"/>
  <c r="AB12" i="4"/>
  <c r="AB11" i="4"/>
  <c r="AB10" i="4"/>
  <c r="AB9" i="4"/>
  <c r="AB8" i="4"/>
  <c r="AB7" i="4"/>
  <c r="AB6" i="4"/>
  <c r="AB5" i="4"/>
  <c r="AB4" i="4"/>
  <c r="AB3" i="4"/>
  <c r="AB2" i="4"/>
  <c r="X16" i="4"/>
  <c r="X15" i="4"/>
  <c r="X14" i="4"/>
  <c r="X13" i="4"/>
  <c r="X12" i="4"/>
  <c r="X11" i="4"/>
  <c r="X10" i="4"/>
  <c r="X9" i="4"/>
  <c r="X8" i="4"/>
  <c r="X7" i="4"/>
  <c r="X6" i="4"/>
  <c r="X5" i="4"/>
  <c r="X4" i="4"/>
  <c r="X3" i="4"/>
  <c r="X2" i="4"/>
  <c r="T16" i="4"/>
  <c r="T15" i="4"/>
  <c r="T14" i="4"/>
  <c r="T13" i="4"/>
  <c r="T12" i="4"/>
  <c r="T11" i="4"/>
  <c r="T10" i="4"/>
  <c r="T9" i="4"/>
  <c r="T8" i="4"/>
  <c r="T7" i="4"/>
  <c r="T6" i="4"/>
  <c r="T5" i="4"/>
  <c r="T4" i="4"/>
  <c r="T3" i="4"/>
  <c r="T2" i="4"/>
  <c r="P16" i="4"/>
  <c r="P15" i="4"/>
  <c r="P14" i="4"/>
  <c r="P13" i="4"/>
  <c r="P12" i="4"/>
  <c r="P11" i="4"/>
  <c r="P10" i="4"/>
  <c r="P9" i="4"/>
  <c r="P8" i="4"/>
  <c r="P7" i="4"/>
  <c r="P6" i="4"/>
  <c r="P5" i="4"/>
  <c r="P4" i="4"/>
  <c r="P3" i="4"/>
  <c r="P2" i="4"/>
  <c r="L16" i="4"/>
  <c r="L15" i="4"/>
  <c r="L14" i="4"/>
  <c r="L13" i="4"/>
  <c r="L12" i="4"/>
  <c r="L11" i="4"/>
  <c r="L10" i="4"/>
  <c r="L9" i="4"/>
  <c r="L8" i="4"/>
  <c r="L7" i="4"/>
  <c r="L6" i="4"/>
  <c r="L5" i="4"/>
  <c r="L4" i="4"/>
  <c r="L3" i="4"/>
  <c r="L2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2" i="4"/>
  <c r="D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2" i="4"/>
  <c r="AE39" i="7" l="1" a="1"/>
  <c r="AE39" i="7" s="1"/>
  <c r="AH52" i="7" s="1"/>
  <c r="O39" i="7" a="1"/>
  <c r="O39" i="7" s="1"/>
  <c r="R61" i="7" s="1"/>
  <c r="W39" i="7" a="1"/>
  <c r="W39" i="7" s="1"/>
  <c r="Z51" i="7" s="1"/>
  <c r="S39" i="7" a="1"/>
  <c r="S39" i="7" s="1"/>
  <c r="V58" i="7" s="1"/>
  <c r="AI39" i="7" a="1"/>
  <c r="AI39" i="7" s="1"/>
  <c r="AL57" i="7" s="1"/>
  <c r="K39" i="7" a="1"/>
  <c r="K39" i="7" s="1"/>
  <c r="N49" i="7" s="1"/>
  <c r="AA39" i="7" a="1"/>
  <c r="AA39" i="7" s="1"/>
  <c r="AD58" i="7" s="1"/>
  <c r="C39" i="7" a="1"/>
  <c r="C39" i="7" s="1"/>
  <c r="F51" i="7" s="1"/>
  <c r="G39" i="7" a="1"/>
  <c r="G39" i="7" s="1"/>
  <c r="H11" i="6"/>
  <c r="AF11" i="6"/>
  <c r="AF12" i="6"/>
  <c r="T14" i="6"/>
  <c r="X11" i="6"/>
  <c r="X12" i="6"/>
  <c r="AN11" i="6"/>
  <c r="AR4" i="6"/>
  <c r="AV11" i="6"/>
  <c r="L4" i="6"/>
  <c r="AN12" i="6"/>
  <c r="L14" i="6"/>
  <c r="P11" i="6"/>
  <c r="T4" i="6"/>
  <c r="AV12" i="6"/>
  <c r="AZ4" i="6"/>
  <c r="T8" i="6"/>
  <c r="AB9" i="6"/>
  <c r="AZ14" i="6"/>
  <c r="H12" i="6"/>
  <c r="AB14" i="6"/>
  <c r="BD11" i="6"/>
  <c r="AN9" i="6"/>
  <c r="AN10" i="6"/>
  <c r="T9" i="6"/>
  <c r="AF9" i="6"/>
  <c r="X9" i="6"/>
  <c r="BD10" i="6"/>
  <c r="AR8" i="6"/>
  <c r="BD9" i="6"/>
  <c r="L8" i="6"/>
  <c r="AF10" i="6"/>
  <c r="AZ8" i="6"/>
  <c r="L9" i="6"/>
  <c r="AZ9" i="6"/>
  <c r="X10" i="6"/>
  <c r="P9" i="6"/>
  <c r="AJ4" i="6"/>
  <c r="AR9" i="6"/>
  <c r="P10" i="6"/>
  <c r="AJ8" i="6"/>
  <c r="AR14" i="6"/>
  <c r="H9" i="6"/>
  <c r="AB4" i="6"/>
  <c r="AJ9" i="6"/>
  <c r="AV9" i="6"/>
  <c r="H10" i="6"/>
  <c r="P12" i="6"/>
  <c r="AB8" i="6"/>
  <c r="AJ14" i="6"/>
  <c r="AV10" i="6"/>
  <c r="BD13" i="6"/>
  <c r="H3" i="6"/>
  <c r="AF3" i="6"/>
  <c r="BD3" i="6"/>
  <c r="H4" i="6"/>
  <c r="P4" i="6"/>
  <c r="AN14" i="6"/>
  <c r="H7" i="6"/>
  <c r="L2" i="6"/>
  <c r="L12" i="6"/>
  <c r="P7" i="6"/>
  <c r="T2" i="6"/>
  <c r="T12" i="6"/>
  <c r="X7" i="6"/>
  <c r="AB2" i="6"/>
  <c r="AB12" i="6"/>
  <c r="AF7" i="6"/>
  <c r="AJ2" i="6"/>
  <c r="AJ12" i="6"/>
  <c r="AN7" i="6"/>
  <c r="AR2" i="6"/>
  <c r="AR12" i="6"/>
  <c r="AV7" i="6"/>
  <c r="AZ2" i="6"/>
  <c r="AZ12" i="6"/>
  <c r="BD7" i="6"/>
  <c r="X13" i="6"/>
  <c r="AV4" i="6"/>
  <c r="D8" i="6"/>
  <c r="H8" i="6"/>
  <c r="L3" i="6"/>
  <c r="L13" i="6"/>
  <c r="P8" i="6"/>
  <c r="T3" i="6"/>
  <c r="T13" i="6"/>
  <c r="X8" i="6"/>
  <c r="AB3" i="6"/>
  <c r="AB13" i="6"/>
  <c r="AF8" i="6"/>
  <c r="AJ3" i="6"/>
  <c r="AJ13" i="6"/>
  <c r="AN8" i="6"/>
  <c r="AR3" i="6"/>
  <c r="AR13" i="6"/>
  <c r="AV8" i="6"/>
  <c r="AZ3" i="6"/>
  <c r="AZ13" i="6"/>
  <c r="D6" i="6"/>
  <c r="L5" i="6"/>
  <c r="L15" i="6"/>
  <c r="T5" i="6"/>
  <c r="T15" i="6"/>
  <c r="AB5" i="6"/>
  <c r="AB15" i="6"/>
  <c r="AJ5" i="6"/>
  <c r="AJ15" i="6"/>
  <c r="AR5" i="6"/>
  <c r="AR15" i="6"/>
  <c r="AZ5" i="6"/>
  <c r="AZ15" i="6"/>
  <c r="L6" i="6"/>
  <c r="L16" i="6"/>
  <c r="T6" i="6"/>
  <c r="T16" i="6"/>
  <c r="AB6" i="6"/>
  <c r="AB16" i="6"/>
  <c r="AJ6" i="6"/>
  <c r="AJ16" i="6"/>
  <c r="AR6" i="6"/>
  <c r="AR16" i="6"/>
  <c r="AZ6" i="6"/>
  <c r="AZ16" i="6"/>
  <c r="D7" i="6"/>
  <c r="H2" i="6"/>
  <c r="L7" i="6"/>
  <c r="P2" i="6"/>
  <c r="T7" i="6"/>
  <c r="X2" i="6"/>
  <c r="AB7" i="6"/>
  <c r="AF2" i="6"/>
  <c r="AJ7" i="6"/>
  <c r="AN2" i="6"/>
  <c r="AR7" i="6"/>
  <c r="AV2" i="6"/>
  <c r="BD2" i="6"/>
  <c r="BD12" i="6"/>
  <c r="P13" i="6"/>
  <c r="X4" i="6"/>
  <c r="BD14" i="6"/>
  <c r="H13" i="6"/>
  <c r="X3" i="6"/>
  <c r="AF13" i="6"/>
  <c r="AN13" i="6"/>
  <c r="AV3" i="6"/>
  <c r="X14" i="6"/>
  <c r="AF14" i="6"/>
  <c r="BD4" i="6"/>
  <c r="D11" i="6"/>
  <c r="H5" i="6"/>
  <c r="H15" i="6"/>
  <c r="L10" i="6"/>
  <c r="P5" i="6"/>
  <c r="P15" i="6"/>
  <c r="T10" i="6"/>
  <c r="X5" i="6"/>
  <c r="X15" i="6"/>
  <c r="AB10" i="6"/>
  <c r="AF5" i="6"/>
  <c r="AF15" i="6"/>
  <c r="AJ10" i="6"/>
  <c r="AN5" i="6"/>
  <c r="AN15" i="6"/>
  <c r="AR10" i="6"/>
  <c r="AV5" i="6"/>
  <c r="AV15" i="6"/>
  <c r="AZ10" i="6"/>
  <c r="BD5" i="6"/>
  <c r="BD15" i="6"/>
  <c r="P3" i="6"/>
  <c r="AN3" i="6"/>
  <c r="AV13" i="6"/>
  <c r="H14" i="6"/>
  <c r="P14" i="6"/>
  <c r="AF4" i="6"/>
  <c r="AN4" i="6"/>
  <c r="AV14" i="6"/>
  <c r="H6" i="6"/>
  <c r="H16" i="6"/>
  <c r="L11" i="6"/>
  <c r="P6" i="6"/>
  <c r="P16" i="6"/>
  <c r="T11" i="6"/>
  <c r="X6" i="6"/>
  <c r="X16" i="6"/>
  <c r="AB11" i="6"/>
  <c r="AF6" i="6"/>
  <c r="AF16" i="6"/>
  <c r="AJ11" i="6"/>
  <c r="AN6" i="6"/>
  <c r="AN16" i="6"/>
  <c r="AR11" i="6"/>
  <c r="AV6" i="6"/>
  <c r="AV16" i="6"/>
  <c r="BD16" i="6"/>
  <c r="AI38" i="4" a="1"/>
  <c r="AI38" i="4" s="1"/>
  <c r="AL50" i="4" s="1"/>
  <c r="G38" i="4" a="1"/>
  <c r="G38" i="4" s="1"/>
  <c r="K38" i="4" a="1"/>
  <c r="K38" i="4" s="1"/>
  <c r="N55" i="4" s="1"/>
  <c r="AA38" i="4" a="1"/>
  <c r="AA38" i="4" s="1"/>
  <c r="AD55" i="4" s="1"/>
  <c r="C38" i="4" a="1"/>
  <c r="C38" i="4" s="1"/>
  <c r="F56" i="4" s="1"/>
  <c r="S38" i="4" a="1"/>
  <c r="S38" i="4" s="1"/>
  <c r="V55" i="4" s="1"/>
  <c r="W38" i="4" a="1"/>
  <c r="W38" i="4" s="1"/>
  <c r="Z54" i="4" s="1"/>
  <c r="O38" i="4" a="1"/>
  <c r="O38" i="4" s="1"/>
  <c r="R54" i="4" s="1"/>
  <c r="AM38" i="4" a="1"/>
  <c r="AM38" i="4" s="1"/>
  <c r="AP57" i="4" s="1"/>
  <c r="AE38" i="4" a="1"/>
  <c r="AE38" i="4" s="1"/>
  <c r="AH50" i="4" s="1"/>
  <c r="AL61" i="7" l="1"/>
  <c r="V51" i="7"/>
  <c r="V49" i="7"/>
  <c r="AD57" i="7"/>
  <c r="V47" i="7"/>
  <c r="F53" i="7"/>
  <c r="AL60" i="7"/>
  <c r="AL58" i="7"/>
  <c r="AL66" i="7" s="1"/>
  <c r="AL50" i="7"/>
  <c r="AL48" i="7"/>
  <c r="N60" i="7"/>
  <c r="N58" i="7"/>
  <c r="N56" i="7"/>
  <c r="N50" i="7"/>
  <c r="N48" i="7"/>
  <c r="V59" i="7"/>
  <c r="N47" i="7"/>
  <c r="N64" i="7" s="1"/>
  <c r="Z54" i="7"/>
  <c r="Z52" i="7"/>
  <c r="F52" i="7"/>
  <c r="J50" i="7"/>
  <c r="J59" i="7"/>
  <c r="J58" i="7"/>
  <c r="J56" i="7"/>
  <c r="J60" i="7"/>
  <c r="J49" i="7"/>
  <c r="J48" i="7"/>
  <c r="J57" i="7"/>
  <c r="J47" i="7"/>
  <c r="AL51" i="7"/>
  <c r="AH55" i="7"/>
  <c r="F49" i="7"/>
  <c r="N59" i="7"/>
  <c r="J52" i="7"/>
  <c r="AH53" i="7"/>
  <c r="AH65" i="7" s="1"/>
  <c r="AD56" i="7"/>
  <c r="F55" i="7"/>
  <c r="F56" i="7"/>
  <c r="F54" i="7"/>
  <c r="F48" i="7"/>
  <c r="F57" i="7"/>
  <c r="F58" i="7"/>
  <c r="AH56" i="7"/>
  <c r="AD60" i="7"/>
  <c r="F59" i="7"/>
  <c r="F47" i="7"/>
  <c r="F64" i="7" s="1"/>
  <c r="F61" i="7"/>
  <c r="Z50" i="7"/>
  <c r="Z57" i="7"/>
  <c r="Z60" i="7"/>
  <c r="Z49" i="7"/>
  <c r="Z59" i="7"/>
  <c r="Z58" i="7"/>
  <c r="Z48" i="7"/>
  <c r="Z47" i="7"/>
  <c r="R55" i="7"/>
  <c r="R53" i="7"/>
  <c r="R56" i="7"/>
  <c r="AD55" i="7"/>
  <c r="AD54" i="7"/>
  <c r="AD52" i="7"/>
  <c r="AD53" i="7"/>
  <c r="AD61" i="7"/>
  <c r="AD50" i="7"/>
  <c r="AL49" i="7"/>
  <c r="J54" i="7"/>
  <c r="AL56" i="7"/>
  <c r="AD48" i="7"/>
  <c r="R50" i="7"/>
  <c r="R49" i="7"/>
  <c r="R60" i="7"/>
  <c r="R59" i="7"/>
  <c r="R58" i="7"/>
  <c r="R48" i="7"/>
  <c r="R57" i="7"/>
  <c r="N55" i="7"/>
  <c r="N54" i="7"/>
  <c r="N53" i="7"/>
  <c r="N52" i="7"/>
  <c r="N51" i="7"/>
  <c r="N61" i="7"/>
  <c r="AD51" i="7"/>
  <c r="Z55" i="7"/>
  <c r="AH54" i="7"/>
  <c r="F50" i="7"/>
  <c r="AH51" i="7"/>
  <c r="Z53" i="7"/>
  <c r="J61" i="7"/>
  <c r="R52" i="7"/>
  <c r="J55" i="7"/>
  <c r="R54" i="7"/>
  <c r="N57" i="7"/>
  <c r="J53" i="7"/>
  <c r="AL59" i="7"/>
  <c r="AL55" i="7"/>
  <c r="AL54" i="7"/>
  <c r="AL53" i="7"/>
  <c r="AL52" i="7"/>
  <c r="AL65" i="7" s="1"/>
  <c r="Z56" i="7"/>
  <c r="V60" i="7"/>
  <c r="AD59" i="7"/>
  <c r="F60" i="7"/>
  <c r="Z61" i="7"/>
  <c r="AD47" i="7"/>
  <c r="J51" i="7"/>
  <c r="AH50" i="7"/>
  <c r="AH60" i="7"/>
  <c r="AH59" i="7"/>
  <c r="AH49" i="7"/>
  <c r="AH58" i="7"/>
  <c r="AH48" i="7"/>
  <c r="AH57" i="7"/>
  <c r="AH47" i="7"/>
  <c r="AH61" i="7"/>
  <c r="V54" i="7"/>
  <c r="V55" i="7"/>
  <c r="V53" i="7"/>
  <c r="V52" i="7"/>
  <c r="V65" i="7" s="1"/>
  <c r="V61" i="7"/>
  <c r="V50" i="7"/>
  <c r="AD49" i="7"/>
  <c r="AL47" i="7"/>
  <c r="AL64" i="7" s="1"/>
  <c r="V56" i="7"/>
  <c r="V48" i="7"/>
  <c r="V57" i="7"/>
  <c r="R51" i="7"/>
  <c r="F46" i="4"/>
  <c r="AP58" i="4"/>
  <c r="AP48" i="4"/>
  <c r="AP53" i="4"/>
  <c r="AP51" i="4"/>
  <c r="AP52" i="4"/>
  <c r="AP59" i="4"/>
  <c r="AP49" i="4"/>
  <c r="AP50" i="4"/>
  <c r="AD49" i="4"/>
  <c r="AP56" i="4"/>
  <c r="AP46" i="4"/>
  <c r="AP55" i="4"/>
  <c r="AP45" i="4"/>
  <c r="AP47" i="4"/>
  <c r="AD45" i="4"/>
  <c r="AP54" i="4"/>
  <c r="AE39" i="6" a="1"/>
  <c r="AE39" i="6" s="1"/>
  <c r="AH60" i="6" s="1"/>
  <c r="C39" i="6" a="1"/>
  <c r="C39" i="6" s="1"/>
  <c r="F55" i="6" s="1"/>
  <c r="K39" i="6" a="1"/>
  <c r="K39" i="6" s="1"/>
  <c r="N52" i="6" s="1"/>
  <c r="AI39" i="6" a="1"/>
  <c r="AI39" i="6" s="1"/>
  <c r="AL58" i="6" s="1"/>
  <c r="BC39" i="6" a="1"/>
  <c r="BC39" i="6" s="1"/>
  <c r="BF47" i="6" s="1"/>
  <c r="AA39" i="6" a="1"/>
  <c r="AA39" i="6" s="1"/>
  <c r="AD50" i="6" s="1"/>
  <c r="G39" i="6" a="1"/>
  <c r="G39" i="6" s="1"/>
  <c r="J53" i="6" s="1"/>
  <c r="AY39" i="6" a="1"/>
  <c r="AY39" i="6" s="1"/>
  <c r="BB56" i="6" s="1"/>
  <c r="W39" i="6" a="1"/>
  <c r="W39" i="6" s="1"/>
  <c r="Z60" i="6" s="1"/>
  <c r="AU39" i="6" a="1"/>
  <c r="AU39" i="6" s="1"/>
  <c r="AX46" i="6" s="1"/>
  <c r="O39" i="6" a="1"/>
  <c r="O39" i="6" s="1"/>
  <c r="R60" i="6" s="1"/>
  <c r="AM39" i="6" a="1"/>
  <c r="AM39" i="6" s="1"/>
  <c r="AP58" i="6" s="1"/>
  <c r="S39" i="6" a="1"/>
  <c r="S39" i="6" s="1"/>
  <c r="V49" i="6" s="1"/>
  <c r="AQ39" i="6" a="1"/>
  <c r="AQ39" i="6" s="1"/>
  <c r="AT57" i="6" s="1"/>
  <c r="J52" i="4"/>
  <c r="J58" i="4"/>
  <c r="J57" i="4"/>
  <c r="J53" i="4"/>
  <c r="J51" i="4"/>
  <c r="J59" i="4"/>
  <c r="J49" i="4"/>
  <c r="J46" i="4"/>
  <c r="J55" i="4"/>
  <c r="J48" i="4"/>
  <c r="J47" i="4"/>
  <c r="J56" i="4"/>
  <c r="J45" i="4"/>
  <c r="AH54" i="4"/>
  <c r="V45" i="4"/>
  <c r="V59" i="4"/>
  <c r="J54" i="4"/>
  <c r="R59" i="4"/>
  <c r="R58" i="4"/>
  <c r="R46" i="4"/>
  <c r="R53" i="4"/>
  <c r="R51" i="4"/>
  <c r="R47" i="4"/>
  <c r="R52" i="4"/>
  <c r="R49" i="4"/>
  <c r="R48" i="4"/>
  <c r="R56" i="4"/>
  <c r="R45" i="4"/>
  <c r="R57" i="4"/>
  <c r="R55" i="4"/>
  <c r="N45" i="4"/>
  <c r="N49" i="4"/>
  <c r="Z59" i="4"/>
  <c r="Z46" i="4"/>
  <c r="Z53" i="4"/>
  <c r="Z51" i="4"/>
  <c r="Z58" i="4"/>
  <c r="Z47" i="4"/>
  <c r="Z52" i="4"/>
  <c r="Z56" i="4"/>
  <c r="Z45" i="4"/>
  <c r="Z48" i="4"/>
  <c r="Z57" i="4"/>
  <c r="Z55" i="4"/>
  <c r="Z49" i="4"/>
  <c r="J50" i="4"/>
  <c r="AL45" i="4"/>
  <c r="V48" i="4"/>
  <c r="V47" i="4"/>
  <c r="V56" i="4"/>
  <c r="V50" i="4"/>
  <c r="V58" i="4"/>
  <c r="V54" i="4"/>
  <c r="V52" i="4"/>
  <c r="V57" i="4"/>
  <c r="V46" i="4"/>
  <c r="V53" i="4"/>
  <c r="V51" i="4"/>
  <c r="R50" i="4"/>
  <c r="AL59" i="4"/>
  <c r="AH59" i="4"/>
  <c r="AH46" i="4"/>
  <c r="AH55" i="4"/>
  <c r="AH53" i="4"/>
  <c r="AH57" i="4"/>
  <c r="AH52" i="4"/>
  <c r="AH51" i="4"/>
  <c r="AH63" i="4" s="1"/>
  <c r="AH49" i="4"/>
  <c r="AH58" i="4"/>
  <c r="AH47" i="4"/>
  <c r="AH56" i="4"/>
  <c r="AH48" i="4"/>
  <c r="AH45" i="4"/>
  <c r="F45" i="4"/>
  <c r="F47" i="4"/>
  <c r="F58" i="4"/>
  <c r="F49" i="4"/>
  <c r="F51" i="4"/>
  <c r="F54" i="4"/>
  <c r="F55" i="4"/>
  <c r="F57" i="4"/>
  <c r="F48" i="4"/>
  <c r="F59" i="4"/>
  <c r="F52" i="4"/>
  <c r="F53" i="4"/>
  <c r="F50" i="4"/>
  <c r="AD59" i="4"/>
  <c r="AD48" i="4"/>
  <c r="AD57" i="4"/>
  <c r="AD46" i="4"/>
  <c r="AD53" i="4"/>
  <c r="AD52" i="4"/>
  <c r="AD50" i="4"/>
  <c r="AD58" i="4"/>
  <c r="AD56" i="4"/>
  <c r="AD54" i="4"/>
  <c r="AD47" i="4"/>
  <c r="AD51" i="4"/>
  <c r="V49" i="4"/>
  <c r="Z50" i="4"/>
  <c r="AL48" i="4"/>
  <c r="AL56" i="4"/>
  <c r="AL58" i="4"/>
  <c r="AL46" i="4"/>
  <c r="AL57" i="4"/>
  <c r="AL47" i="4"/>
  <c r="AL54" i="4"/>
  <c r="AL53" i="4"/>
  <c r="AL52" i="4"/>
  <c r="AL51" i="4"/>
  <c r="N58" i="4"/>
  <c r="N48" i="4"/>
  <c r="N57" i="4"/>
  <c r="N56" i="4"/>
  <c r="N50" i="4"/>
  <c r="N53" i="4"/>
  <c r="N47" i="4"/>
  <c r="N46" i="4"/>
  <c r="N52" i="4"/>
  <c r="N51" i="4"/>
  <c r="N54" i="4"/>
  <c r="AL49" i="4"/>
  <c r="N59" i="4"/>
  <c r="AL55" i="4"/>
  <c r="R62" i="4" l="1"/>
  <c r="AP63" i="4"/>
  <c r="V64" i="4"/>
  <c r="AL62" i="4"/>
  <c r="AL63" i="4"/>
  <c r="AD64" i="4"/>
  <c r="N64" i="4"/>
  <c r="V66" i="7"/>
  <c r="R66" i="7"/>
  <c r="Z64" i="7"/>
  <c r="V64" i="7"/>
  <c r="AD66" i="7"/>
  <c r="R64" i="7"/>
  <c r="F66" i="7"/>
  <c r="J65" i="7"/>
  <c r="N66" i="7"/>
  <c r="J66" i="7"/>
  <c r="AD64" i="7"/>
  <c r="AH64" i="7"/>
  <c r="AH66" i="7"/>
  <c r="AD65" i="7"/>
  <c r="F65" i="7"/>
  <c r="R65" i="7"/>
  <c r="N65" i="7"/>
  <c r="Z66" i="7"/>
  <c r="J64" i="7"/>
  <c r="Z65" i="7"/>
  <c r="N63" i="4"/>
  <c r="F62" i="4"/>
  <c r="AH62" i="4"/>
  <c r="AP64" i="4"/>
  <c r="V63" i="4"/>
  <c r="Z62" i="4"/>
  <c r="N62" i="4"/>
  <c r="J63" i="4"/>
  <c r="V62" i="4"/>
  <c r="AL64" i="4"/>
  <c r="AH64" i="4"/>
  <c r="AP62" i="4"/>
  <c r="F64" i="4"/>
  <c r="R64" i="4"/>
  <c r="F63" i="4"/>
  <c r="AD62" i="4"/>
  <c r="Z64" i="4"/>
  <c r="AD63" i="4"/>
  <c r="J62" i="4"/>
  <c r="Z63" i="4"/>
  <c r="R63" i="4"/>
  <c r="J64" i="4"/>
  <c r="F51" i="6"/>
  <c r="AL50" i="6"/>
  <c r="AH55" i="6"/>
  <c r="N50" i="6"/>
  <c r="N57" i="6"/>
  <c r="R49" i="6"/>
  <c r="AX51" i="6"/>
  <c r="AP50" i="6"/>
  <c r="AT59" i="6"/>
  <c r="AT56" i="6"/>
  <c r="AH49" i="6"/>
  <c r="AL52" i="6"/>
  <c r="N54" i="6"/>
  <c r="V55" i="6"/>
  <c r="R52" i="6"/>
  <c r="AX54" i="6"/>
  <c r="AP49" i="6"/>
  <c r="AX50" i="6"/>
  <c r="AX53" i="6"/>
  <c r="N46" i="6"/>
  <c r="N56" i="6"/>
  <c r="AX47" i="6"/>
  <c r="AX52" i="6"/>
  <c r="F52" i="6"/>
  <c r="AP51" i="6"/>
  <c r="AL49" i="6"/>
  <c r="AP48" i="6"/>
  <c r="BF46" i="6"/>
  <c r="AH52" i="6"/>
  <c r="AL54" i="6"/>
  <c r="AL48" i="6"/>
  <c r="R53" i="6"/>
  <c r="AX59" i="6"/>
  <c r="AH59" i="6"/>
  <c r="R50" i="6"/>
  <c r="R57" i="6"/>
  <c r="BF49" i="6"/>
  <c r="AX48" i="6"/>
  <c r="V56" i="6"/>
  <c r="N55" i="6"/>
  <c r="AT49" i="6"/>
  <c r="AL46" i="6"/>
  <c r="F50" i="6"/>
  <c r="AL53" i="6"/>
  <c r="AD52" i="6"/>
  <c r="BB51" i="6"/>
  <c r="BB55" i="6"/>
  <c r="AL56" i="6"/>
  <c r="R47" i="6"/>
  <c r="BF60" i="6"/>
  <c r="J59" i="6"/>
  <c r="AT52" i="6"/>
  <c r="Z47" i="6"/>
  <c r="Z56" i="6"/>
  <c r="Z57" i="6"/>
  <c r="V46" i="6"/>
  <c r="V63" i="6" s="1"/>
  <c r="AP59" i="6"/>
  <c r="N51" i="6"/>
  <c r="BB58" i="6"/>
  <c r="J50" i="6"/>
  <c r="AD55" i="6"/>
  <c r="AL60" i="6"/>
  <c r="AD46" i="6"/>
  <c r="BF52" i="6"/>
  <c r="BF50" i="6"/>
  <c r="N49" i="6"/>
  <c r="AP47" i="6"/>
  <c r="AT53" i="6"/>
  <c r="J52" i="6"/>
  <c r="AH54" i="6"/>
  <c r="N58" i="6"/>
  <c r="AT55" i="6"/>
  <c r="Z49" i="6"/>
  <c r="AP52" i="6"/>
  <c r="R59" i="6"/>
  <c r="AD56" i="6"/>
  <c r="V58" i="6"/>
  <c r="AD49" i="6"/>
  <c r="AP55" i="6"/>
  <c r="Z46" i="6"/>
  <c r="V60" i="6"/>
  <c r="BF56" i="6"/>
  <c r="AD60" i="6"/>
  <c r="J57" i="6"/>
  <c r="AD54" i="6"/>
  <c r="Z54" i="6"/>
  <c r="J60" i="6"/>
  <c r="N48" i="6"/>
  <c r="BB49" i="6"/>
  <c r="AP60" i="6"/>
  <c r="Z48" i="6"/>
  <c r="AL47" i="6"/>
  <c r="N47" i="6"/>
  <c r="BF55" i="6"/>
  <c r="J58" i="6"/>
  <c r="V52" i="6"/>
  <c r="AH56" i="6"/>
  <c r="V59" i="6"/>
  <c r="Z50" i="6"/>
  <c r="AL59" i="6"/>
  <c r="V48" i="6"/>
  <c r="V50" i="6"/>
  <c r="BF51" i="6"/>
  <c r="AL55" i="6"/>
  <c r="AX49" i="6"/>
  <c r="AX58" i="6"/>
  <c r="R56" i="6"/>
  <c r="Z58" i="6"/>
  <c r="J51" i="6"/>
  <c r="J56" i="6"/>
  <c r="AT50" i="6"/>
  <c r="AT58" i="6"/>
  <c r="J55" i="6"/>
  <c r="N59" i="6"/>
  <c r="BB50" i="6"/>
  <c r="BF57" i="6"/>
  <c r="AT51" i="6"/>
  <c r="R48" i="6"/>
  <c r="R55" i="6"/>
  <c r="N60" i="6"/>
  <c r="V47" i="6"/>
  <c r="Z59" i="6"/>
  <c r="AP54" i="6"/>
  <c r="AT54" i="6"/>
  <c r="R46" i="6"/>
  <c r="Z55" i="6"/>
  <c r="AH53" i="6"/>
  <c r="BF54" i="6"/>
  <c r="V51" i="6"/>
  <c r="BB46" i="6"/>
  <c r="F48" i="6"/>
  <c r="F58" i="6"/>
  <c r="F56" i="6"/>
  <c r="F57" i="6"/>
  <c r="F46" i="6"/>
  <c r="F53" i="6"/>
  <c r="F54" i="6"/>
  <c r="F59" i="6"/>
  <c r="F60" i="6"/>
  <c r="F47" i="6"/>
  <c r="F49" i="6"/>
  <c r="BF53" i="6"/>
  <c r="AD51" i="6"/>
  <c r="AL57" i="6"/>
  <c r="AP56" i="6"/>
  <c r="BB59" i="6"/>
  <c r="AX57" i="6"/>
  <c r="R51" i="6"/>
  <c r="R58" i="6"/>
  <c r="BB47" i="6"/>
  <c r="AP53" i="6"/>
  <c r="BB60" i="6"/>
  <c r="J46" i="6"/>
  <c r="AT48" i="6"/>
  <c r="N53" i="6"/>
  <c r="AD59" i="6"/>
  <c r="BB54" i="6"/>
  <c r="AX56" i="6"/>
  <c r="J48" i="6"/>
  <c r="AH51" i="6"/>
  <c r="AX55" i="6"/>
  <c r="Z53" i="6"/>
  <c r="AT47" i="6"/>
  <c r="J54" i="6"/>
  <c r="R54" i="6"/>
  <c r="BF58" i="6"/>
  <c r="AL51" i="6"/>
  <c r="AD58" i="6"/>
  <c r="AT60" i="6"/>
  <c r="AP57" i="6"/>
  <c r="AT46" i="6"/>
  <c r="AX60" i="6"/>
  <c r="AH58" i="6"/>
  <c r="BB52" i="6"/>
  <c r="AP46" i="6"/>
  <c r="V54" i="6"/>
  <c r="AD48" i="6"/>
  <c r="AD53" i="6"/>
  <c r="V53" i="6"/>
  <c r="V57" i="6"/>
  <c r="BF48" i="6"/>
  <c r="AD57" i="6"/>
  <c r="J47" i="6"/>
  <c r="Z51" i="6"/>
  <c r="Z52" i="6"/>
  <c r="J49" i="6"/>
  <c r="AH46" i="6"/>
  <c r="BB48" i="6"/>
  <c r="AH50" i="6"/>
  <c r="AH57" i="6"/>
  <c r="BB57" i="6"/>
  <c r="AH47" i="6"/>
  <c r="AH48" i="6"/>
  <c r="AD47" i="6"/>
  <c r="BB53" i="6"/>
  <c r="BF59" i="6"/>
  <c r="BO9" i="6"/>
  <c r="BN5" i="6"/>
  <c r="BN13" i="6"/>
  <c r="BN4" i="6"/>
  <c r="BO3" i="6"/>
  <c r="BO12" i="6"/>
  <c r="BN6" i="6"/>
  <c r="BN14" i="6"/>
  <c r="BN8" i="6"/>
  <c r="BO11" i="6"/>
  <c r="BO4" i="6"/>
  <c r="BO13" i="6"/>
  <c r="BN15" i="6"/>
  <c r="BO15" i="6"/>
  <c r="BO5" i="6"/>
  <c r="BO14" i="6"/>
  <c r="BN7" i="6"/>
  <c r="BN16" i="6"/>
  <c r="BO6" i="6"/>
  <c r="BO16" i="6"/>
  <c r="BN9" i="6"/>
  <c r="BN2" i="6"/>
  <c r="BO7" i="6"/>
  <c r="BN10" i="6"/>
  <c r="BN3" i="6"/>
  <c r="BN12" i="6"/>
  <c r="BO8" i="6"/>
  <c r="BO2" i="6"/>
  <c r="BN11" i="6"/>
  <c r="BO10" i="6"/>
  <c r="AT15" i="4"/>
  <c r="AT2" i="4"/>
  <c r="AT11" i="4"/>
  <c r="AT14" i="4"/>
  <c r="AT7" i="4"/>
  <c r="AT16" i="4"/>
  <c r="AT10" i="4"/>
  <c r="AT3" i="4"/>
  <c r="AT8" i="4"/>
  <c r="AT9" i="4"/>
  <c r="AT6" i="4"/>
  <c r="AT4" i="4"/>
  <c r="AT12" i="4"/>
  <c r="AT5" i="4"/>
  <c r="AT13" i="4"/>
  <c r="AL65" i="6" l="1"/>
  <c r="AP64" i="6"/>
  <c r="R64" i="6"/>
  <c r="BB65" i="6"/>
  <c r="AL64" i="6"/>
  <c r="F63" i="6"/>
  <c r="AH65" i="6"/>
  <c r="AH63" i="6"/>
  <c r="AX63" i="6"/>
  <c r="AT64" i="6"/>
  <c r="AP63" i="6"/>
  <c r="AP65" i="6"/>
  <c r="BB64" i="6"/>
  <c r="AD65" i="6"/>
  <c r="Z65" i="6"/>
  <c r="F65" i="6"/>
  <c r="J63" i="6"/>
  <c r="AT63" i="6"/>
  <c r="N65" i="6"/>
  <c r="F64" i="6"/>
  <c r="BF64" i="6"/>
  <c r="AD63" i="6"/>
  <c r="BF65" i="6"/>
  <c r="AH64" i="6"/>
  <c r="BB63" i="6"/>
  <c r="J65" i="6"/>
  <c r="Z63" i="6"/>
  <c r="N63" i="6"/>
  <c r="AT65" i="6"/>
  <c r="R63" i="6"/>
  <c r="Z64" i="6"/>
  <c r="AD64" i="6"/>
  <c r="AL63" i="6"/>
  <c r="V64" i="6"/>
  <c r="J64" i="6"/>
  <c r="V65" i="6"/>
  <c r="AX65" i="6"/>
  <c r="N64" i="6"/>
  <c r="BF63" i="6"/>
  <c r="R65" i="6"/>
  <c r="AX64" i="6"/>
  <c r="D46" i="4"/>
  <c r="AN46" i="4"/>
  <c r="AF46" i="4"/>
  <c r="X46" i="4"/>
  <c r="P46" i="4"/>
  <c r="H46" i="4"/>
  <c r="AJ46" i="4"/>
  <c r="AB46" i="4"/>
  <c r="T46" i="4"/>
  <c r="L46" i="4"/>
  <c r="D53" i="4"/>
  <c r="AF53" i="4"/>
  <c r="X53" i="4"/>
  <c r="P53" i="4"/>
  <c r="AN53" i="4"/>
  <c r="H53" i="4"/>
  <c r="AJ53" i="4"/>
  <c r="AB53" i="4"/>
  <c r="T53" i="4"/>
  <c r="L53" i="4"/>
  <c r="D59" i="4"/>
  <c r="AJ59" i="4"/>
  <c r="AB59" i="4"/>
  <c r="T59" i="4"/>
  <c r="L59" i="4"/>
  <c r="AN59" i="4"/>
  <c r="AF59" i="4"/>
  <c r="X59" i="4"/>
  <c r="P59" i="4"/>
  <c r="H59" i="4"/>
  <c r="D56" i="4"/>
  <c r="AN56" i="4"/>
  <c r="AF56" i="4"/>
  <c r="X56" i="4"/>
  <c r="P56" i="4"/>
  <c r="H56" i="4"/>
  <c r="AJ56" i="4"/>
  <c r="AB56" i="4"/>
  <c r="T56" i="4"/>
  <c r="L56" i="4"/>
  <c r="D50" i="4"/>
  <c r="AJ50" i="4"/>
  <c r="AB50" i="4"/>
  <c r="T50" i="4"/>
  <c r="L50" i="4"/>
  <c r="AN50" i="4"/>
  <c r="AF50" i="4"/>
  <c r="X50" i="4"/>
  <c r="P50" i="4"/>
  <c r="H50" i="4"/>
  <c r="D48" i="4"/>
  <c r="AB48" i="4"/>
  <c r="L48" i="4"/>
  <c r="AJ48" i="4"/>
  <c r="T48" i="4"/>
  <c r="AN48" i="4"/>
  <c r="AF48" i="4"/>
  <c r="X48" i="4"/>
  <c r="P48" i="4"/>
  <c r="H48" i="4"/>
  <c r="D57" i="4"/>
  <c r="AJ57" i="4"/>
  <c r="AB57" i="4"/>
  <c r="T57" i="4"/>
  <c r="L57" i="4"/>
  <c r="AN57" i="4"/>
  <c r="AF57" i="4"/>
  <c r="X57" i="4"/>
  <c r="P57" i="4"/>
  <c r="H57" i="4"/>
  <c r="D55" i="4"/>
  <c r="AN55" i="4"/>
  <c r="AF55" i="4"/>
  <c r="X55" i="4"/>
  <c r="P55" i="4"/>
  <c r="H55" i="4"/>
  <c r="AJ55" i="4"/>
  <c r="AJ64" i="4" s="1"/>
  <c r="AB55" i="4"/>
  <c r="T55" i="4"/>
  <c r="T64" i="4" s="1"/>
  <c r="L55" i="4"/>
  <c r="D54" i="4"/>
  <c r="AN54" i="4"/>
  <c r="AF54" i="4"/>
  <c r="X54" i="4"/>
  <c r="P54" i="4"/>
  <c r="H54" i="4"/>
  <c r="AJ54" i="4"/>
  <c r="AB54" i="4"/>
  <c r="T54" i="4"/>
  <c r="L54" i="4"/>
  <c r="D47" i="4"/>
  <c r="AJ47" i="4"/>
  <c r="AB47" i="4"/>
  <c r="T47" i="4"/>
  <c r="L47" i="4"/>
  <c r="AN47" i="4"/>
  <c r="AF47" i="4"/>
  <c r="X47" i="4"/>
  <c r="P47" i="4"/>
  <c r="H47" i="4"/>
  <c r="D45" i="4"/>
  <c r="AN45" i="4"/>
  <c r="AF45" i="4"/>
  <c r="X45" i="4"/>
  <c r="P45" i="4"/>
  <c r="H45" i="4"/>
  <c r="AJ45" i="4"/>
  <c r="AJ62" i="4" s="1"/>
  <c r="AB45" i="4"/>
  <c r="T45" i="4"/>
  <c r="T62" i="4" s="1"/>
  <c r="L45" i="4"/>
  <c r="D49" i="4"/>
  <c r="AJ49" i="4"/>
  <c r="AB49" i="4"/>
  <c r="T49" i="4"/>
  <c r="L49" i="4"/>
  <c r="AN49" i="4"/>
  <c r="AF49" i="4"/>
  <c r="X49" i="4"/>
  <c r="P49" i="4"/>
  <c r="H49" i="4"/>
  <c r="D58" i="4"/>
  <c r="AJ58" i="4"/>
  <c r="T58" i="4"/>
  <c r="AB58" i="4"/>
  <c r="L58" i="4"/>
  <c r="AN58" i="4"/>
  <c r="AF58" i="4"/>
  <c r="X58" i="4"/>
  <c r="P58" i="4"/>
  <c r="H58" i="4"/>
  <c r="D52" i="4"/>
  <c r="AN52" i="4"/>
  <c r="AF52" i="4"/>
  <c r="X52" i="4"/>
  <c r="P52" i="4"/>
  <c r="H52" i="4"/>
  <c r="AJ52" i="4"/>
  <c r="AB52" i="4"/>
  <c r="T52" i="4"/>
  <c r="L52" i="4"/>
  <c r="D51" i="4"/>
  <c r="AJ51" i="4"/>
  <c r="AB51" i="4"/>
  <c r="T51" i="4"/>
  <c r="L51" i="4"/>
  <c r="AN51" i="4"/>
  <c r="AF51" i="4"/>
  <c r="X51" i="4"/>
  <c r="P51" i="4"/>
  <c r="H51" i="4"/>
  <c r="C30" i="4" a="1"/>
  <c r="C30" i="4" s="1"/>
  <c r="E52" i="4" s="1"/>
  <c r="BP2" i="6"/>
  <c r="BP4" i="6"/>
  <c r="BP10" i="6"/>
  <c r="BP12" i="6"/>
  <c r="BP16" i="6"/>
  <c r="BP3" i="6"/>
  <c r="BP8" i="6"/>
  <c r="BP6" i="6"/>
  <c r="BP15" i="6"/>
  <c r="BP11" i="6"/>
  <c r="BP7" i="6"/>
  <c r="BP14" i="6"/>
  <c r="BP9" i="6"/>
  <c r="BP13" i="6"/>
  <c r="BP5" i="6"/>
  <c r="AB62" i="4" l="1"/>
  <c r="L62" i="4"/>
  <c r="L64" i="4"/>
  <c r="P63" i="4"/>
  <c r="AB64" i="4"/>
  <c r="H63" i="4"/>
  <c r="P62" i="4"/>
  <c r="X62" i="4"/>
  <c r="AF62" i="4"/>
  <c r="AF64" i="4"/>
  <c r="AB63" i="4"/>
  <c r="AF63" i="4"/>
  <c r="H62" i="4"/>
  <c r="H64" i="4"/>
  <c r="AN63" i="4"/>
  <c r="P64" i="4"/>
  <c r="L63" i="4"/>
  <c r="X64" i="4"/>
  <c r="T63" i="4"/>
  <c r="AN62" i="4"/>
  <c r="AN64" i="4"/>
  <c r="AJ63" i="4"/>
  <c r="X63" i="4"/>
  <c r="D62" i="4"/>
  <c r="D64" i="4"/>
  <c r="D63" i="4"/>
  <c r="P59" i="6"/>
  <c r="D59" i="6"/>
  <c r="AJ59" i="6"/>
  <c r="T59" i="6"/>
  <c r="L59" i="6"/>
  <c r="BD59" i="6"/>
  <c r="AV59" i="6"/>
  <c r="AN59" i="6"/>
  <c r="AF59" i="6"/>
  <c r="X59" i="6"/>
  <c r="H59" i="6"/>
  <c r="AZ59" i="6"/>
  <c r="AR59" i="6"/>
  <c r="AB59" i="6"/>
  <c r="BD50" i="6"/>
  <c r="AV50" i="6"/>
  <c r="AN50" i="6"/>
  <c r="AF50" i="6"/>
  <c r="X50" i="6"/>
  <c r="P50" i="6"/>
  <c r="H50" i="6"/>
  <c r="D50" i="6"/>
  <c r="AJ50" i="6"/>
  <c r="AB50" i="6"/>
  <c r="AZ50" i="6"/>
  <c r="AR50" i="6"/>
  <c r="T50" i="6"/>
  <c r="L50" i="6"/>
  <c r="AZ52" i="6"/>
  <c r="AJ52" i="6"/>
  <c r="AV52" i="6"/>
  <c r="AN52" i="6"/>
  <c r="X52" i="6"/>
  <c r="AR52" i="6"/>
  <c r="AB52" i="6"/>
  <c r="T52" i="6"/>
  <c r="L52" i="6"/>
  <c r="D52" i="6"/>
  <c r="BD52" i="6"/>
  <c r="AF52" i="6"/>
  <c r="P52" i="6"/>
  <c r="H52" i="6"/>
  <c r="D47" i="6"/>
  <c r="P47" i="6"/>
  <c r="H47" i="6"/>
  <c r="AJ47" i="6"/>
  <c r="T47" i="6"/>
  <c r="L47" i="6"/>
  <c r="BD47" i="6"/>
  <c r="AZ47" i="6"/>
  <c r="AR47" i="6"/>
  <c r="AB47" i="6"/>
  <c r="AV47" i="6"/>
  <c r="AN47" i="6"/>
  <c r="AF47" i="6"/>
  <c r="X47" i="6"/>
  <c r="X49" i="6"/>
  <c r="P49" i="6"/>
  <c r="H49" i="6"/>
  <c r="D49" i="6"/>
  <c r="AZ49" i="6"/>
  <c r="AR49" i="6"/>
  <c r="AB49" i="6"/>
  <c r="T49" i="6"/>
  <c r="BD49" i="6"/>
  <c r="AV49" i="6"/>
  <c r="AN49" i="6"/>
  <c r="AF49" i="6"/>
  <c r="AJ49" i="6"/>
  <c r="L49" i="6"/>
  <c r="BD60" i="6"/>
  <c r="AV60" i="6"/>
  <c r="AN60" i="6"/>
  <c r="AF60" i="6"/>
  <c r="X60" i="6"/>
  <c r="P60" i="6"/>
  <c r="H60" i="6"/>
  <c r="T60" i="6"/>
  <c r="L60" i="6"/>
  <c r="D60" i="6"/>
  <c r="AZ60" i="6"/>
  <c r="AR60" i="6"/>
  <c r="AJ60" i="6"/>
  <c r="AB60" i="6"/>
  <c r="D57" i="6"/>
  <c r="AN57" i="6"/>
  <c r="X57" i="6"/>
  <c r="AZ57" i="6"/>
  <c r="AR57" i="6"/>
  <c r="AB57" i="6"/>
  <c r="AF57" i="6"/>
  <c r="AJ57" i="6"/>
  <c r="T57" i="6"/>
  <c r="L57" i="6"/>
  <c r="AV57" i="6"/>
  <c r="P57" i="6"/>
  <c r="H57" i="6"/>
  <c r="BD57" i="6"/>
  <c r="AN56" i="6"/>
  <c r="X56" i="6"/>
  <c r="H56" i="6"/>
  <c r="AV56" i="6"/>
  <c r="AF56" i="6"/>
  <c r="P56" i="6"/>
  <c r="BD56" i="6"/>
  <c r="AB56" i="6"/>
  <c r="AZ56" i="6"/>
  <c r="D56" i="6"/>
  <c r="T56" i="6"/>
  <c r="AR56" i="6"/>
  <c r="AJ56" i="6"/>
  <c r="L56" i="6"/>
  <c r="BD53" i="6"/>
  <c r="AF53" i="6"/>
  <c r="P53" i="6"/>
  <c r="H53" i="6"/>
  <c r="D53" i="6"/>
  <c r="AV53" i="6"/>
  <c r="X53" i="6"/>
  <c r="AZ53" i="6"/>
  <c r="AR53" i="6"/>
  <c r="AJ53" i="6"/>
  <c r="AB53" i="6"/>
  <c r="T53" i="6"/>
  <c r="L53" i="6"/>
  <c r="AN53" i="6"/>
  <c r="AB54" i="6"/>
  <c r="L54" i="6"/>
  <c r="AV54" i="6"/>
  <c r="AF54" i="6"/>
  <c r="H54" i="6"/>
  <c r="AZ54" i="6"/>
  <c r="AR54" i="6"/>
  <c r="AJ54" i="6"/>
  <c r="T54" i="6"/>
  <c r="AN54" i="6"/>
  <c r="X54" i="6"/>
  <c r="P54" i="6"/>
  <c r="D54" i="6"/>
  <c r="BD54" i="6"/>
  <c r="D58" i="6"/>
  <c r="AR58" i="6"/>
  <c r="AJ58" i="6"/>
  <c r="T58" i="6"/>
  <c r="L58" i="6"/>
  <c r="AZ58" i="6"/>
  <c r="AB58" i="6"/>
  <c r="BD58" i="6"/>
  <c r="AV58" i="6"/>
  <c r="AN58" i="6"/>
  <c r="AF58" i="6"/>
  <c r="X58" i="6"/>
  <c r="P58" i="6"/>
  <c r="H58" i="6"/>
  <c r="D48" i="6"/>
  <c r="H48" i="6"/>
  <c r="AZ48" i="6"/>
  <c r="AB48" i="6"/>
  <c r="AR48" i="6"/>
  <c r="AJ48" i="6"/>
  <c r="T48" i="6"/>
  <c r="L48" i="6"/>
  <c r="BD48" i="6"/>
  <c r="AV48" i="6"/>
  <c r="AN48" i="6"/>
  <c r="AF48" i="6"/>
  <c r="X48" i="6"/>
  <c r="P48" i="6"/>
  <c r="AZ51" i="6"/>
  <c r="AR51" i="6"/>
  <c r="AJ51" i="6"/>
  <c r="T51" i="6"/>
  <c r="D51" i="6"/>
  <c r="AB51" i="6"/>
  <c r="L51" i="6"/>
  <c r="BD51" i="6"/>
  <c r="X51" i="6"/>
  <c r="AV51" i="6"/>
  <c r="AN51" i="6"/>
  <c r="H51" i="6"/>
  <c r="P51" i="6"/>
  <c r="AF51" i="6"/>
  <c r="H46" i="6"/>
  <c r="BD46" i="6"/>
  <c r="AF46" i="6"/>
  <c r="P46" i="6"/>
  <c r="D46" i="6"/>
  <c r="D63" i="6" s="1"/>
  <c r="AV46" i="6"/>
  <c r="AN46" i="6"/>
  <c r="X46" i="6"/>
  <c r="AB46" i="6"/>
  <c r="AZ46" i="6"/>
  <c r="AR46" i="6"/>
  <c r="T46" i="6"/>
  <c r="L46" i="6"/>
  <c r="AJ46" i="6"/>
  <c r="AZ55" i="6"/>
  <c r="AR55" i="6"/>
  <c r="AJ55" i="6"/>
  <c r="AB55" i="6"/>
  <c r="T55" i="6"/>
  <c r="L55" i="6"/>
  <c r="AV55" i="6"/>
  <c r="AN55" i="6"/>
  <c r="D55" i="6"/>
  <c r="AF55" i="6"/>
  <c r="H55" i="6"/>
  <c r="X55" i="6"/>
  <c r="P55" i="6"/>
  <c r="BD55" i="6"/>
  <c r="K30" i="4" a="1"/>
  <c r="K30" i="4" s="1"/>
  <c r="M54" i="4" s="1"/>
  <c r="S30" i="4" a="1"/>
  <c r="S30" i="4" s="1"/>
  <c r="U54" i="4" s="1"/>
  <c r="G30" i="4" a="1"/>
  <c r="G30" i="4" s="1"/>
  <c r="I51" i="4" s="1"/>
  <c r="O30" i="4" a="1"/>
  <c r="O30" i="4" s="1"/>
  <c r="Q52" i="4" s="1"/>
  <c r="AI30" i="4" a="1"/>
  <c r="AI30" i="4" s="1"/>
  <c r="AK58" i="4" s="1"/>
  <c r="AE30" i="4" a="1"/>
  <c r="AE30" i="4" s="1"/>
  <c r="AG50" i="4" s="1"/>
  <c r="W30" i="4" a="1"/>
  <c r="W30" i="4" s="1"/>
  <c r="Y57" i="4" s="1"/>
  <c r="AM30" i="4" a="1"/>
  <c r="AM30" i="4" s="1"/>
  <c r="AO58" i="4" s="1"/>
  <c r="AA30" i="4" a="1"/>
  <c r="AA30" i="4" s="1"/>
  <c r="AC46" i="4" s="1"/>
  <c r="E45" i="4"/>
  <c r="E47" i="4"/>
  <c r="E48" i="4"/>
  <c r="E58" i="4"/>
  <c r="E49" i="4"/>
  <c r="E53" i="4"/>
  <c r="E55" i="4"/>
  <c r="E56" i="4"/>
  <c r="E57" i="4"/>
  <c r="E54" i="4"/>
  <c r="E59" i="4"/>
  <c r="E50" i="4"/>
  <c r="E51" i="4"/>
  <c r="E46" i="4"/>
  <c r="X64" i="6" l="1"/>
  <c r="AZ65" i="6"/>
  <c r="P63" i="6"/>
  <c r="AJ63" i="6"/>
  <c r="BD64" i="6"/>
  <c r="L63" i="6"/>
  <c r="AB65" i="6"/>
  <c r="T63" i="6"/>
  <c r="D64" i="6"/>
  <c r="AF65" i="6"/>
  <c r="G31" i="6" a="1"/>
  <c r="G31" i="6" s="1"/>
  <c r="I47" i="6" s="1"/>
  <c r="H63" i="6"/>
  <c r="AZ63" i="6"/>
  <c r="AF64" i="6"/>
  <c r="T64" i="6"/>
  <c r="L65" i="6"/>
  <c r="AV65" i="6"/>
  <c r="AF63" i="6"/>
  <c r="AR63" i="6"/>
  <c r="AJ64" i="6"/>
  <c r="AJ65" i="6"/>
  <c r="H65" i="6"/>
  <c r="L64" i="6"/>
  <c r="BD63" i="6"/>
  <c r="P65" i="6"/>
  <c r="AR65" i="6"/>
  <c r="AB63" i="6"/>
  <c r="H64" i="6"/>
  <c r="AR64" i="6"/>
  <c r="X65" i="6"/>
  <c r="AN64" i="6"/>
  <c r="AZ64" i="6"/>
  <c r="T65" i="6"/>
  <c r="AN65" i="6"/>
  <c r="BD65" i="6"/>
  <c r="AB64" i="6"/>
  <c r="P64" i="6"/>
  <c r="X63" i="6"/>
  <c r="AN63" i="6"/>
  <c r="AV63" i="6"/>
  <c r="AV64" i="6"/>
  <c r="D65" i="6"/>
  <c r="E64" i="4"/>
  <c r="E62" i="4"/>
  <c r="E63" i="4"/>
  <c r="AM31" i="6" a="1"/>
  <c r="AM31" i="6" s="1"/>
  <c r="AO51" i="6" s="1"/>
  <c r="AU31" i="6" a="1"/>
  <c r="AU31" i="6" s="1"/>
  <c r="AW58" i="6" s="1"/>
  <c r="BC31" i="6" a="1"/>
  <c r="BC31" i="6" s="1"/>
  <c r="BE55" i="6" s="1"/>
  <c r="AI31" i="6" a="1"/>
  <c r="AI31" i="6" s="1"/>
  <c r="AK52" i="6" s="1"/>
  <c r="O31" i="6" a="1"/>
  <c r="O31" i="6" s="1"/>
  <c r="Q57" i="6" s="1"/>
  <c r="K31" i="6" a="1"/>
  <c r="K31" i="6" s="1"/>
  <c r="M49" i="6" s="1"/>
  <c r="S31" i="6" a="1"/>
  <c r="S31" i="6" s="1"/>
  <c r="U55" i="6" s="1"/>
  <c r="AQ31" i="6" a="1"/>
  <c r="AQ31" i="6" s="1"/>
  <c r="AS51" i="6" s="1"/>
  <c r="AY31" i="6" a="1"/>
  <c r="AY31" i="6" s="1"/>
  <c r="BA57" i="6" s="1"/>
  <c r="C31" i="6" a="1"/>
  <c r="C31" i="6" s="1"/>
  <c r="E52" i="6" s="1"/>
  <c r="W31" i="6" a="1"/>
  <c r="W31" i="6" s="1"/>
  <c r="Y46" i="6" s="1"/>
  <c r="AE31" i="6" a="1"/>
  <c r="AE31" i="6" s="1"/>
  <c r="AG60" i="6" s="1"/>
  <c r="AA31" i="6" a="1"/>
  <c r="AA31" i="6" s="1"/>
  <c r="AC56" i="6" s="1"/>
  <c r="AK47" i="4"/>
  <c r="AK49" i="4"/>
  <c r="AK51" i="4"/>
  <c r="AK56" i="4"/>
  <c r="AO54" i="4"/>
  <c r="I46" i="4"/>
  <c r="AO49" i="4"/>
  <c r="AK46" i="4"/>
  <c r="AG58" i="4"/>
  <c r="AK53" i="4"/>
  <c r="U56" i="4"/>
  <c r="AO50" i="4"/>
  <c r="I59" i="4"/>
  <c r="AK59" i="4"/>
  <c r="AC57" i="4"/>
  <c r="AO47" i="4"/>
  <c r="I47" i="4"/>
  <c r="AC52" i="4"/>
  <c r="AG57" i="4"/>
  <c r="I52" i="4"/>
  <c r="AK50" i="4"/>
  <c r="AG55" i="4"/>
  <c r="AO45" i="4"/>
  <c r="AO59" i="4"/>
  <c r="I56" i="4"/>
  <c r="AO48" i="4"/>
  <c r="I54" i="4"/>
  <c r="AK57" i="4"/>
  <c r="AO55" i="4"/>
  <c r="AG54" i="4"/>
  <c r="AO53" i="4"/>
  <c r="I49" i="4"/>
  <c r="Q57" i="4"/>
  <c r="Y54" i="4"/>
  <c r="M46" i="4"/>
  <c r="U55" i="4"/>
  <c r="U46" i="4"/>
  <c r="Q48" i="4"/>
  <c r="U47" i="4"/>
  <c r="U45" i="4"/>
  <c r="M51" i="4"/>
  <c r="Y52" i="4"/>
  <c r="M53" i="4"/>
  <c r="Y59" i="4"/>
  <c r="AC47" i="4"/>
  <c r="Q53" i="4"/>
  <c r="M59" i="4"/>
  <c r="M58" i="4"/>
  <c r="AG45" i="4"/>
  <c r="Q56" i="4"/>
  <c r="M56" i="4"/>
  <c r="I58" i="4"/>
  <c r="AC48" i="4"/>
  <c r="Q47" i="4"/>
  <c r="AK54" i="4"/>
  <c r="Y56" i="4"/>
  <c r="AK45" i="4"/>
  <c r="M50" i="4"/>
  <c r="AC53" i="4"/>
  <c r="U49" i="4"/>
  <c r="Y53" i="4"/>
  <c r="M47" i="4"/>
  <c r="U51" i="4"/>
  <c r="U52" i="4"/>
  <c r="Q46" i="4"/>
  <c r="U59" i="4"/>
  <c r="AC55" i="4"/>
  <c r="AO52" i="4"/>
  <c r="AC56" i="4"/>
  <c r="AG51" i="4"/>
  <c r="AG63" i="4" s="1"/>
  <c r="Y51" i="4"/>
  <c r="I57" i="4"/>
  <c r="Y49" i="4"/>
  <c r="M45" i="4"/>
  <c r="Y46" i="4"/>
  <c r="Q45" i="4"/>
  <c r="AG47" i="4"/>
  <c r="I50" i="4"/>
  <c r="M52" i="4"/>
  <c r="I53" i="4"/>
  <c r="Q59" i="4"/>
  <c r="AK55" i="4"/>
  <c r="AC49" i="4"/>
  <c r="U50" i="4"/>
  <c r="I45" i="4"/>
  <c r="I48" i="4"/>
  <c r="AO57" i="4"/>
  <c r="AK52" i="4"/>
  <c r="U58" i="4"/>
  <c r="AK48" i="4"/>
  <c r="M57" i="4"/>
  <c r="I55" i="4"/>
  <c r="AO46" i="4"/>
  <c r="AC51" i="4"/>
  <c r="Y50" i="4"/>
  <c r="AC50" i="4"/>
  <c r="AC58" i="4"/>
  <c r="Y47" i="4"/>
  <c r="U57" i="4"/>
  <c r="Y48" i="4"/>
  <c r="Q55" i="4"/>
  <c r="AG48" i="4"/>
  <c r="Q49" i="4"/>
  <c r="M55" i="4"/>
  <c r="U53" i="4"/>
  <c r="Q51" i="4"/>
  <c r="AG52" i="4"/>
  <c r="AG46" i="4"/>
  <c r="AC45" i="4"/>
  <c r="AG59" i="4"/>
  <c r="AC59" i="4"/>
  <c r="AG49" i="4"/>
  <c r="U48" i="4"/>
  <c r="Q58" i="4"/>
  <c r="AG56" i="4"/>
  <c r="AO51" i="4"/>
  <c r="AO56" i="4"/>
  <c r="AG53" i="4"/>
  <c r="Y45" i="4"/>
  <c r="AC54" i="4"/>
  <c r="M48" i="4"/>
  <c r="M49" i="4"/>
  <c r="Q50" i="4"/>
  <c r="Y55" i="4"/>
  <c r="Y58" i="4"/>
  <c r="Q54" i="4"/>
  <c r="AK63" i="4" l="1"/>
  <c r="AO64" i="4"/>
  <c r="AG62" i="4"/>
  <c r="Q64" i="4"/>
  <c r="AC62" i="4"/>
  <c r="AK54" i="6"/>
  <c r="U62" i="4"/>
  <c r="M63" i="4"/>
  <c r="AC64" i="4"/>
  <c r="AC63" i="4"/>
  <c r="U63" i="4"/>
  <c r="M62" i="4"/>
  <c r="Y62" i="4"/>
  <c r="Q62" i="4"/>
  <c r="Y63" i="4"/>
  <c r="Y64" i="4"/>
  <c r="Q63" i="4"/>
  <c r="AO62" i="4"/>
  <c r="I63" i="4"/>
  <c r="AK62" i="4"/>
  <c r="U64" i="4"/>
  <c r="I62" i="4"/>
  <c r="M64" i="4"/>
  <c r="I64" i="4"/>
  <c r="AK64" i="4"/>
  <c r="AG64" i="4"/>
  <c r="AO63" i="4"/>
  <c r="AO54" i="6"/>
  <c r="AK57" i="6"/>
  <c r="I60" i="6"/>
  <c r="I59" i="6"/>
  <c r="AW56" i="6"/>
  <c r="AG57" i="6"/>
  <c r="M56" i="6"/>
  <c r="AW47" i="6"/>
  <c r="AK51" i="6"/>
  <c r="M55" i="6"/>
  <c r="Q56" i="6"/>
  <c r="M51" i="6"/>
  <c r="M60" i="6"/>
  <c r="AS57" i="6"/>
  <c r="I51" i="6"/>
  <c r="AS52" i="6"/>
  <c r="AS53" i="6"/>
  <c r="AS60" i="6"/>
  <c r="U49" i="6"/>
  <c r="AG47" i="6"/>
  <c r="BA55" i="6"/>
  <c r="U52" i="6"/>
  <c r="M53" i="6"/>
  <c r="M54" i="6"/>
  <c r="AG53" i="6"/>
  <c r="AS58" i="6"/>
  <c r="E59" i="6"/>
  <c r="AS54" i="6"/>
  <c r="AS48" i="6"/>
  <c r="AC59" i="6"/>
  <c r="I56" i="6"/>
  <c r="AG51" i="6"/>
  <c r="AW46" i="6"/>
  <c r="I55" i="6"/>
  <c r="AG52" i="6"/>
  <c r="Q46" i="6"/>
  <c r="AC50" i="6"/>
  <c r="AC48" i="6"/>
  <c r="BE49" i="6"/>
  <c r="AG50" i="6"/>
  <c r="AK47" i="6"/>
  <c r="AS55" i="6"/>
  <c r="AC54" i="6"/>
  <c r="BA47" i="6"/>
  <c r="Y55" i="6"/>
  <c r="Y47" i="6"/>
  <c r="BA52" i="6"/>
  <c r="E49" i="6"/>
  <c r="BE60" i="6"/>
  <c r="AK46" i="6"/>
  <c r="BE54" i="6"/>
  <c r="BE53" i="6"/>
  <c r="Q47" i="6"/>
  <c r="BE52" i="6"/>
  <c r="E57" i="6"/>
  <c r="E56" i="6"/>
  <c r="AW49" i="6"/>
  <c r="AO46" i="6"/>
  <c r="AG49" i="6"/>
  <c r="E60" i="6"/>
  <c r="E50" i="6"/>
  <c r="AK56" i="6"/>
  <c r="BE56" i="6"/>
  <c r="AK53" i="6"/>
  <c r="AO47" i="6"/>
  <c r="AW57" i="6"/>
  <c r="Q48" i="6"/>
  <c r="Q60" i="6"/>
  <c r="AC57" i="6"/>
  <c r="Q51" i="6"/>
  <c r="AC49" i="6"/>
  <c r="U58" i="6"/>
  <c r="I50" i="6"/>
  <c r="AC53" i="6"/>
  <c r="AG46" i="6"/>
  <c r="I49" i="6"/>
  <c r="AO52" i="6"/>
  <c r="AO64" i="6" s="1"/>
  <c r="BA54" i="6"/>
  <c r="AG56" i="6"/>
  <c r="M58" i="6"/>
  <c r="AO49" i="6"/>
  <c r="AK59" i="6"/>
  <c r="I46" i="6"/>
  <c r="AO57" i="6"/>
  <c r="E54" i="6"/>
  <c r="AC60" i="6"/>
  <c r="M59" i="6"/>
  <c r="Q53" i="6"/>
  <c r="Y50" i="6"/>
  <c r="I53" i="6"/>
  <c r="AW59" i="6"/>
  <c r="AW51" i="6"/>
  <c r="Y56" i="6"/>
  <c r="Y54" i="6"/>
  <c r="BA51" i="6"/>
  <c r="AW53" i="6"/>
  <c r="AW52" i="6"/>
  <c r="I54" i="6"/>
  <c r="AK58" i="6"/>
  <c r="BE51" i="6"/>
  <c r="BE46" i="6"/>
  <c r="Y49" i="6"/>
  <c r="BA60" i="6"/>
  <c r="BA46" i="6"/>
  <c r="BA63" i="6" s="1"/>
  <c r="Y53" i="6"/>
  <c r="AC46" i="6"/>
  <c r="BA59" i="6"/>
  <c r="U54" i="6"/>
  <c r="Q58" i="6"/>
  <c r="Q55" i="6"/>
  <c r="AW48" i="6"/>
  <c r="E48" i="6"/>
  <c r="AK55" i="6"/>
  <c r="AG48" i="6"/>
  <c r="AO50" i="6"/>
  <c r="AG59" i="6"/>
  <c r="Q52" i="6"/>
  <c r="E58" i="6"/>
  <c r="E51" i="6"/>
  <c r="E55" i="6"/>
  <c r="AW54" i="6"/>
  <c r="AC47" i="6"/>
  <c r="Y58" i="6"/>
  <c r="BE48" i="6"/>
  <c r="AO48" i="6"/>
  <c r="M47" i="6"/>
  <c r="AK50" i="6"/>
  <c r="M57" i="6"/>
  <c r="E53" i="6"/>
  <c r="AK48" i="6"/>
  <c r="Y57" i="6"/>
  <c r="BA50" i="6"/>
  <c r="AG55" i="6"/>
  <c r="BE59" i="6"/>
  <c r="BA56" i="6"/>
  <c r="U50" i="6"/>
  <c r="Y59" i="6"/>
  <c r="BA53" i="6"/>
  <c r="U57" i="6"/>
  <c r="Y60" i="6"/>
  <c r="Q59" i="6"/>
  <c r="AC51" i="6"/>
  <c r="AK60" i="6"/>
  <c r="BE58" i="6"/>
  <c r="AO60" i="6"/>
  <c r="U56" i="6"/>
  <c r="AC58" i="6"/>
  <c r="AS59" i="6"/>
  <c r="BA58" i="6"/>
  <c r="BE50" i="6"/>
  <c r="AS56" i="6"/>
  <c r="AS47" i="6"/>
  <c r="AG58" i="6"/>
  <c r="AW55" i="6"/>
  <c r="AO53" i="6"/>
  <c r="AG54" i="6"/>
  <c r="AS49" i="6"/>
  <c r="M48" i="6"/>
  <c r="AS46" i="6"/>
  <c r="M46" i="6"/>
  <c r="Q54" i="6"/>
  <c r="Y52" i="6"/>
  <c r="U53" i="6"/>
  <c r="Y51" i="6"/>
  <c r="AC55" i="6"/>
  <c r="E46" i="6"/>
  <c r="AC52" i="6"/>
  <c r="I57" i="6"/>
  <c r="AW50" i="6"/>
  <c r="Y48" i="6"/>
  <c r="M52" i="6"/>
  <c r="Q50" i="6"/>
  <c r="AO58" i="6"/>
  <c r="BE57" i="6"/>
  <c r="U46" i="6"/>
  <c r="AO55" i="6"/>
  <c r="BE47" i="6"/>
  <c r="U60" i="6"/>
  <c r="Q49" i="6"/>
  <c r="AO56" i="6"/>
  <c r="I52" i="6"/>
  <c r="BA49" i="6"/>
  <c r="U48" i="6"/>
  <c r="I48" i="6"/>
  <c r="AW60" i="6"/>
  <c r="U51" i="6"/>
  <c r="AK49" i="6"/>
  <c r="E47" i="6"/>
  <c r="I58" i="6"/>
  <c r="M50" i="6"/>
  <c r="U59" i="6"/>
  <c r="BA48" i="6"/>
  <c r="AS50" i="6"/>
  <c r="AO59" i="6"/>
  <c r="U47" i="6"/>
  <c r="AC65" i="6" l="1"/>
  <c r="E63" i="6"/>
  <c r="E65" i="6"/>
  <c r="AG63" i="6"/>
  <c r="U64" i="6"/>
  <c r="AC63" i="6"/>
  <c r="BA64" i="6"/>
  <c r="Y63" i="6"/>
  <c r="U65" i="6"/>
  <c r="AS64" i="6"/>
  <c r="U63" i="6"/>
  <c r="Y64" i="6"/>
  <c r="BE65" i="6"/>
  <c r="AW64" i="6"/>
  <c r="M64" i="6"/>
  <c r="Q65" i="6"/>
  <c r="BA65" i="6"/>
  <c r="AC64" i="6"/>
  <c r="AG64" i="6"/>
  <c r="BE63" i="6"/>
  <c r="BE64" i="6"/>
  <c r="Q64" i="6"/>
  <c r="AK63" i="6"/>
  <c r="AW63" i="6"/>
  <c r="AK65" i="6"/>
  <c r="AS65" i="6"/>
  <c r="M63" i="6"/>
  <c r="AS63" i="6"/>
  <c r="E64" i="6"/>
  <c r="AG65" i="6"/>
  <c r="AK64" i="6"/>
  <c r="AW65" i="6"/>
  <c r="Y65" i="6"/>
  <c r="AO65" i="6"/>
  <c r="AO63" i="6"/>
  <c r="M65" i="6"/>
  <c r="Q63" i="6"/>
  <c r="I63" i="6"/>
  <c r="I64" i="6"/>
  <c r="I65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<sst xmlns="http://schemas.openxmlformats.org/spreadsheetml/2006/main" count="1058" uniqueCount="193">
  <si>
    <t xml:space="preserve"> Mg-Ka Area </t>
  </si>
  <si>
    <t xml:space="preserve"> Mg-Ka AreaStd </t>
  </si>
  <si>
    <t xml:space="preserve"> Al-Ka Area </t>
  </si>
  <si>
    <t xml:space="preserve"> Al-Ka AreaStd </t>
  </si>
  <si>
    <t xml:space="preserve"> Si-Ka Area </t>
  </si>
  <si>
    <t xml:space="preserve"> Si-Ka AreaStd </t>
  </si>
  <si>
    <t xml:space="preserve"> P -Ka Area </t>
  </si>
  <si>
    <t xml:space="preserve"> P -Ka AreaStd </t>
  </si>
  <si>
    <t xml:space="preserve"> K -Ka Area </t>
  </si>
  <si>
    <t xml:space="preserve"> K -Ka AreaStd </t>
  </si>
  <si>
    <t xml:space="preserve"> Ca-Ka Area </t>
  </si>
  <si>
    <t xml:space="preserve"> Ca-Ka AreaStd </t>
  </si>
  <si>
    <t xml:space="preserve"> Ti-Ka Area </t>
  </si>
  <si>
    <t xml:space="preserve"> Ti-Ka AreaStd </t>
  </si>
  <si>
    <t xml:space="preserve"> Cr-Ka Area </t>
  </si>
  <si>
    <t xml:space="preserve"> Cr-Ka AreaStd </t>
  </si>
  <si>
    <t xml:space="preserve"> Mn-Ka Area </t>
  </si>
  <si>
    <t xml:space="preserve"> Mn-Ka AreaStd </t>
  </si>
  <si>
    <t xml:space="preserve"> Fe-Ka Area </t>
  </si>
  <si>
    <t xml:space="preserve"> Fe-Ka AreaStd </t>
  </si>
  <si>
    <t xml:space="preserve"> Rh-La-Coh AreaStd </t>
  </si>
  <si>
    <t>MgO</t>
  </si>
  <si>
    <t>ID</t>
  </si>
  <si>
    <t>BIR1</t>
  </si>
  <si>
    <t>BHVO1</t>
  </si>
  <si>
    <t>BCR1</t>
  </si>
  <si>
    <t>Al2O3</t>
  </si>
  <si>
    <t>K2O</t>
  </si>
  <si>
    <t>CaO</t>
  </si>
  <si>
    <t>TiO2</t>
  </si>
  <si>
    <t>Cr ppm</t>
  </si>
  <si>
    <t>MnO</t>
  </si>
  <si>
    <t>FeO</t>
  </si>
  <si>
    <t>Avg</t>
  </si>
  <si>
    <t>std</t>
  </si>
  <si>
    <t>%std</t>
  </si>
  <si>
    <t>SiO2</t>
  </si>
  <si>
    <t>P2O5</t>
  </si>
  <si>
    <t>Co ppm</t>
  </si>
  <si>
    <t xml:space="preserve"> Co-Ka Area </t>
  </si>
  <si>
    <t xml:space="preserve"> Co-Ka AreaStd </t>
  </si>
  <si>
    <t>Ni ppm</t>
  </si>
  <si>
    <t xml:space="preserve"> Ni-Ka Area </t>
  </si>
  <si>
    <t xml:space="preserve"> Ni-Ka AreaStd </t>
  </si>
  <si>
    <t>Cu ppm</t>
  </si>
  <si>
    <t xml:space="preserve"> Cu-Ka Area </t>
  </si>
  <si>
    <t xml:space="preserve"> Cu-Ka AreaStd </t>
  </si>
  <si>
    <t>Zn ppm</t>
  </si>
  <si>
    <t xml:space="preserve"> Zn-Ka Area </t>
  </si>
  <si>
    <t xml:space="preserve"> Zn-Ka AreaStd </t>
  </si>
  <si>
    <t>Rb ppm</t>
  </si>
  <si>
    <t xml:space="preserve"> Rb-Ka Area </t>
  </si>
  <si>
    <t xml:space="preserve"> Rb-Ka AreaStd </t>
  </si>
  <si>
    <t>Sr ppm</t>
  </si>
  <si>
    <t xml:space="preserve"> Sr-Ka Area </t>
  </si>
  <si>
    <t xml:space="preserve"> Sr-Ka AreaStd </t>
  </si>
  <si>
    <t>Y ppm</t>
  </si>
  <si>
    <t xml:space="preserve"> Y -Ka Area </t>
  </si>
  <si>
    <t xml:space="preserve"> Y -Ka AreaStd </t>
  </si>
  <si>
    <t>Zr ppm</t>
  </si>
  <si>
    <t xml:space="preserve"> Zr-Ka Area </t>
  </si>
  <si>
    <t xml:space="preserve"> Zr-Ka AreaStd </t>
  </si>
  <si>
    <t>Nb ppm</t>
  </si>
  <si>
    <t xml:space="preserve"> Nb-Ka Area </t>
  </si>
  <si>
    <t xml:space="preserve"> Nb-Ka AreaStd </t>
  </si>
  <si>
    <t xml:space="preserve"> Rh-Ka-Coh Area </t>
  </si>
  <si>
    <t xml:space="preserve"> Rh-Ka-Coh AreaStd </t>
  </si>
  <si>
    <t xml:space="preserve"> Rh-Ka-Inc Area </t>
  </si>
  <si>
    <t xml:space="preserve"> Rh-Ka-Inc AreaStd </t>
  </si>
  <si>
    <t xml:space="preserve"> Ba-Ka Area </t>
  </si>
  <si>
    <t xml:space="preserve"> Ba-Ka AreaStd </t>
  </si>
  <si>
    <t>USGS Standards</t>
  </si>
  <si>
    <t xml:space="preserve">Element </t>
  </si>
  <si>
    <t xml:space="preserve">Total Counts </t>
  </si>
  <si>
    <t xml:space="preserve">/wt% or ppm </t>
  </si>
  <si>
    <t xml:space="preserve"> Rh-La Coh Area </t>
  </si>
  <si>
    <t>USGS Standard</t>
  </si>
  <si>
    <t xml:space="preserve"> Rh-Ka Coh Area </t>
  </si>
  <si>
    <t xml:space="preserve"> Rh-Ka Inc Area </t>
  </si>
  <si>
    <t xml:space="preserve"> Ba ppm</t>
  </si>
  <si>
    <t>10 KV</t>
  </si>
  <si>
    <t>30 KV</t>
  </si>
  <si>
    <t>50 KV</t>
  </si>
  <si>
    <t>ratio rh</t>
  </si>
  <si>
    <t>RH-Co ratio</t>
  </si>
  <si>
    <t>Rh inc ratio</t>
  </si>
  <si>
    <t>K2O calc</t>
  </si>
  <si>
    <t>CaO calc</t>
  </si>
  <si>
    <t>TiO2 calc</t>
  </si>
  <si>
    <t>MnO calc</t>
  </si>
  <si>
    <t>FeO calc</t>
  </si>
  <si>
    <t>Co calc</t>
  </si>
  <si>
    <t>Ni calc</t>
  </si>
  <si>
    <t>Cu calc</t>
  </si>
  <si>
    <t>Zn calc</t>
  </si>
  <si>
    <t>Rb calc</t>
  </si>
  <si>
    <t>Sr calc</t>
  </si>
  <si>
    <t>Y calc</t>
  </si>
  <si>
    <t>Zr calc</t>
  </si>
  <si>
    <t>MgO calc</t>
  </si>
  <si>
    <t>Al2O3 calc</t>
  </si>
  <si>
    <t>SiO2 calc</t>
  </si>
  <si>
    <t>P2O5 calc</t>
  </si>
  <si>
    <t>Cr calc</t>
  </si>
  <si>
    <t>Ka 30kv co/inc</t>
  </si>
  <si>
    <t>CaO slope</t>
  </si>
  <si>
    <t xml:space="preserve"> CaO calc</t>
  </si>
  <si>
    <t>FeO slope</t>
  </si>
  <si>
    <t>Ni slope</t>
  </si>
  <si>
    <t>Rb slope</t>
  </si>
  <si>
    <t>Sr slope</t>
  </si>
  <si>
    <t>Y slope</t>
  </si>
  <si>
    <t>Zr slope</t>
  </si>
  <si>
    <t>Nb calc</t>
  </si>
  <si>
    <t>Nb slope</t>
  </si>
  <si>
    <t>Ba calc</t>
  </si>
  <si>
    <t>Ba slope</t>
  </si>
  <si>
    <t>Average Total Counts /wt% or ppm</t>
  </si>
  <si>
    <t>K2O slope</t>
  </si>
  <si>
    <t>TiO2 slope</t>
  </si>
  <si>
    <t>MnO slope</t>
  </si>
  <si>
    <t>Co slope</t>
  </si>
  <si>
    <t>Cu slope</t>
  </si>
  <si>
    <t>Zn slope</t>
  </si>
  <si>
    <t xml:space="preserve"> Ti slope</t>
  </si>
  <si>
    <t xml:space="preserve"> Cr slope</t>
  </si>
  <si>
    <t xml:space="preserve"> Ca slope</t>
  </si>
  <si>
    <t xml:space="preserve"> K slope</t>
  </si>
  <si>
    <t xml:space="preserve"> P slope</t>
  </si>
  <si>
    <t>MgO slope</t>
  </si>
  <si>
    <t xml:space="preserve"> Al slope</t>
  </si>
  <si>
    <t xml:space="preserve"> Si slope</t>
  </si>
  <si>
    <t xml:space="preserve">Rayleigh/ Compoton </t>
  </si>
  <si>
    <t>Rayleigh/ Compton</t>
  </si>
  <si>
    <t>Reference value</t>
  </si>
  <si>
    <t>Ba ppm</t>
  </si>
  <si>
    <t>BIR-1</t>
  </si>
  <si>
    <t>BHVO-1</t>
  </si>
  <si>
    <t>BCR-1</t>
  </si>
  <si>
    <t>Intercept</t>
  </si>
  <si>
    <t>stdev</t>
  </si>
  <si>
    <t>Average Total Counts</t>
  </si>
  <si>
    <t>/wt% or ppm</t>
  </si>
  <si>
    <t>Counts /Rh</t>
  </si>
  <si>
    <t>Trad</t>
  </si>
  <si>
    <t>Rh-coh/ Rh-Inc</t>
  </si>
  <si>
    <t xml:space="preserve">Slope Correction </t>
  </si>
  <si>
    <t xml:space="preserve">Method #1: Sensitivity Counts/Unit Concentation </t>
  </si>
  <si>
    <t>Calibration Data</t>
  </si>
  <si>
    <t>Slope</t>
  </si>
  <si>
    <t>Rh-tube line Corrected Counts</t>
  </si>
  <si>
    <t>Standards as Unknowns</t>
  </si>
  <si>
    <t>Counts/ Conc</t>
  </si>
  <si>
    <t>Counts Peak</t>
  </si>
  <si>
    <t>%StD</t>
  </si>
  <si>
    <t>Mg calc</t>
  </si>
  <si>
    <t>Mg Slope</t>
  </si>
  <si>
    <t>MgO trad</t>
  </si>
  <si>
    <t>Al calc</t>
  </si>
  <si>
    <t>Al Slope</t>
  </si>
  <si>
    <t>Al2O3 Trad</t>
  </si>
  <si>
    <t>SiO2 slope</t>
  </si>
  <si>
    <t>SiO2 trad</t>
  </si>
  <si>
    <t>P2O5 slope</t>
  </si>
  <si>
    <t>P2O5 trad</t>
  </si>
  <si>
    <t>K2O trad</t>
  </si>
  <si>
    <t>CaO trad</t>
  </si>
  <si>
    <t>TiO2 trad</t>
  </si>
  <si>
    <t>Cr slope</t>
  </si>
  <si>
    <t>Cr trad</t>
  </si>
  <si>
    <t>MnO trad</t>
  </si>
  <si>
    <t>FeO* slope</t>
  </si>
  <si>
    <t>FeO* trad</t>
  </si>
  <si>
    <t>K2O Slope Corr</t>
  </si>
  <si>
    <t>TRAD</t>
  </si>
  <si>
    <t>CaO Slope Corr</t>
  </si>
  <si>
    <t>TiO2 Slope Corr</t>
  </si>
  <si>
    <t>MnO Slope Corr</t>
  </si>
  <si>
    <t>FeO Slope Corr</t>
  </si>
  <si>
    <t xml:space="preserve">Sr slope </t>
  </si>
  <si>
    <t>Y calcc</t>
  </si>
  <si>
    <t>Y Slope</t>
  </si>
  <si>
    <t>Average</t>
  </si>
  <si>
    <t>10 KV  XRF-1</t>
  </si>
  <si>
    <t xml:space="preserve"> Calculated</t>
  </si>
  <si>
    <t xml:space="preserve"> Slope Corrected</t>
  </si>
  <si>
    <t>Traditional Regressed</t>
  </si>
  <si>
    <t>30 KV  XRF-1</t>
  </si>
  <si>
    <t>50 KV  XRF-1</t>
  </si>
  <si>
    <t>Na2O</t>
  </si>
  <si>
    <t xml:space="preserve">Table ##-A. USGS standards treated as unknowns using average counts on each standard. Columns compare USGS Reference Values to Calculated Values (mass absorption corrected), slope-corrected concentrations, and concentrations derived by traditional regression of tube-line normalized count data. </t>
  </si>
  <si>
    <t xml:space="preserve">Method #2: </t>
  </si>
  <si>
    <t>Method #3: Traditional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</si>
</sst>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0.0%"/>
    <numFmt numFmtId="166" formatCode="0.000"/>
    <numFmt numFmtId="167" formatCode="0.00000"/>
    <numFmt numFmtId="168" formatCode="0.0000"/>
    <numFmt numFmtId="169" formatCode="0.0000000"/>
    <numFmt numFmtId="170" formatCode="0.00000000"/>
    <numFmt numFmtId="171" formatCode="0.000000"/>
  </numFmts>
  <fonts count="3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2">
    <xf numFmtId="0" fontId="0" fillId="0" borderId="0" xfId="0"/>
    <xf numFmtId="1" fontId="0" fillId="0" borderId="0" xfId="0" applyNumberFormat="1"/>
    <xf numFmtId="165" fontId="0" fillId="0" borderId="0" xfId="0" applyNumberFormat="1"/>
    <xf numFmtId="1" fontId="18" fillId="0" borderId="0" xfId="0" applyNumberFormat="1" applyFont="1"/>
    <xf numFmtId="0" fontId="16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2" fontId="0" fillId="0" borderId="0" xfId="0" applyNumberFormat="1"/>
    <xf numFmtId="166" fontId="0" fillId="0" borderId="0" xfId="0" applyNumberFormat="1"/>
    <xf numFmtId="0" fontId="16" fillId="0" borderId="0" xfId="0" applyFont="1"/>
    <xf numFmtId="1" fontId="14" fillId="0" borderId="0" xfId="0" applyNumberFormat="1" applyFont="1"/>
    <xf numFmtId="2" fontId="16" fillId="0" borderId="0" xfId="0" applyNumberFormat="1" applyFont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10" fontId="0" fillId="0" borderId="0" xfId="0" applyNumberFormat="1"/>
    <xf numFmtId="0" fontId="16" fillId="33" borderId="0" xfId="0" applyFont="1" applyFill="1" applyAlignment="1">
      <alignment horizontal="right" vertical="center" wrapText="1"/>
    </xf>
    <xf numFmtId="1" fontId="0" fillId="33" borderId="0" xfId="0" applyNumberFormat="1" applyFill="1"/>
    <xf numFmtId="1" fontId="0" fillId="33" borderId="10" xfId="0" applyNumberFormat="1" applyFill="1" applyBorder="1"/>
    <xf numFmtId="1" fontId="0" fillId="33" borderId="11" xfId="0" applyNumberFormat="1" applyFill="1" applyBorder="1"/>
    <xf numFmtId="1" fontId="0" fillId="33" borderId="12" xfId="0" applyNumberFormat="1" applyFill="1" applyBorder="1"/>
    <xf numFmtId="1" fontId="19" fillId="0" borderId="0" xfId="0" applyNumberFormat="1" applyFont="1"/>
    <xf numFmtId="1" fontId="18" fillId="33" borderId="10" xfId="0" applyNumberFormat="1" applyFont="1" applyFill="1" applyBorder="1"/>
    <xf numFmtId="1" fontId="18" fillId="33" borderId="12" xfId="0" applyNumberFormat="1" applyFont="1" applyFill="1" applyBorder="1"/>
    <xf numFmtId="1" fontId="18" fillId="33" borderId="11" xfId="0" applyNumberFormat="1" applyFont="1" applyFill="1" applyBorder="1"/>
    <xf numFmtId="1" fontId="20" fillId="0" borderId="0" xfId="0" applyNumberFormat="1" applyFont="1"/>
    <xf numFmtId="1" fontId="21" fillId="0" borderId="0" xfId="0" applyNumberFormat="1" applyFont="1"/>
    <xf numFmtId="0" fontId="16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1" fontId="22" fillId="0" borderId="0" xfId="0" applyNumberFormat="1" applyFont="1"/>
    <xf numFmtId="0" fontId="0" fillId="33" borderId="13" xfId="0" applyFill="1" applyBorder="1" applyAlignment="1">
      <alignment horizontal="right" vertical="center" wrapText="1"/>
    </xf>
    <xf numFmtId="0" fontId="0" fillId="33" borderId="14" xfId="0" applyFill="1" applyBorder="1" applyAlignment="1">
      <alignment horizontal="right" vertical="center" wrapText="1"/>
    </xf>
    <xf numFmtId="0" fontId="0" fillId="33" borderId="15" xfId="0" applyFill="1" applyBorder="1" applyAlignment="1">
      <alignment horizontal="right" vertical="center" wrapText="1"/>
    </xf>
    <xf numFmtId="1" fontId="0" fillId="33" borderId="16" xfId="0" applyNumberFormat="1" applyFill="1" applyBorder="1"/>
    <xf numFmtId="1" fontId="0" fillId="33" borderId="17" xfId="0" applyNumberFormat="1" applyFill="1" applyBorder="1"/>
    <xf numFmtId="165" fontId="0" fillId="33" borderId="18" xfId="0" applyNumberFormat="1" applyFill="1" applyBorder="1"/>
    <xf numFmtId="165" fontId="0" fillId="33" borderId="19" xfId="0" applyNumberFormat="1" applyFill="1" applyBorder="1"/>
    <xf numFmtId="165" fontId="0" fillId="33" borderId="20" xfId="0" applyNumberFormat="1" applyFill="1" applyBorder="1"/>
    <xf numFmtId="0" fontId="0" fillId="33" borderId="10" xfId="0" applyFill="1" applyBorder="1" applyAlignment="1">
      <alignment horizontal="right" vertical="center" wrapText="1"/>
    </xf>
    <xf numFmtId="1" fontId="22" fillId="33" borderId="11" xfId="0" applyNumberFormat="1" applyFont="1" applyFill="1" applyBorder="1"/>
    <xf numFmtId="165" fontId="0" fillId="33" borderId="12" xfId="0" applyNumberFormat="1" applyFill="1" applyBorder="1"/>
    <xf numFmtId="1" fontId="22" fillId="33" borderId="16" xfId="0" applyNumberFormat="1" applyFont="1" applyFill="1" applyBorder="1"/>
    <xf numFmtId="1" fontId="22" fillId="33" borderId="17" xfId="0" applyNumberFormat="1" applyFont="1" applyFill="1" applyBorder="1"/>
    <xf numFmtId="165" fontId="0" fillId="33" borderId="11" xfId="0" applyNumberFormat="1" applyFill="1" applyBorder="1"/>
    <xf numFmtId="0" fontId="0" fillId="33" borderId="11" xfId="0" applyFill="1" applyBorder="1"/>
    <xf numFmtId="0" fontId="0" fillId="33" borderId="11" xfId="0" applyFill="1" applyBorder="1" applyAlignment="1">
      <alignment horizontal="right" vertical="center" wrapText="1"/>
    </xf>
    <xf numFmtId="1" fontId="14" fillId="33" borderId="11" xfId="0" applyNumberFormat="1" applyFont="1" applyFill="1" applyBorder="1"/>
    <xf numFmtId="164" fontId="0" fillId="0" borderId="0" xfId="0" applyNumberFormat="1"/>
    <xf numFmtId="164" fontId="0" fillId="33" borderId="10" xfId="0" applyNumberFormat="1" applyFill="1" applyBorder="1"/>
    <xf numFmtId="164" fontId="0" fillId="33" borderId="11" xfId="0" applyNumberFormat="1" applyFill="1" applyBorder="1"/>
    <xf numFmtId="164" fontId="18" fillId="33" borderId="12" xfId="0" applyNumberFormat="1" applyFont="1" applyFill="1" applyBorder="1"/>
    <xf numFmtId="0" fontId="0" fillId="0" borderId="0" xfId="0" applyAlignment="1">
      <alignment horizontal="left" indent="1"/>
    </xf>
    <xf numFmtId="0" fontId="16" fillId="0" borderId="0" xfId="0" applyFont="1" applyAlignment="1">
      <alignment horizontal="left" indent="1"/>
    </xf>
    <xf numFmtId="0" fontId="16" fillId="33" borderId="0" xfId="0" applyFont="1" applyFill="1" applyAlignment="1">
      <alignment horizontal="left" vertical="center" wrapText="1" indent="1"/>
    </xf>
    <xf numFmtId="0" fontId="16" fillId="0" borderId="0" xfId="0" applyFont="1" applyAlignment="1">
      <alignment horizontal="left" wrapText="1" indent="1"/>
    </xf>
    <xf numFmtId="0" fontId="0" fillId="0" borderId="21" xfId="0" applyBorder="1" applyAlignment="1">
      <alignment horizontal="left" indent="1"/>
    </xf>
    <xf numFmtId="0" fontId="0" fillId="0" borderId="21" xfId="0" applyBorder="1"/>
    <xf numFmtId="168" fontId="0" fillId="0" borderId="0" xfId="0" applyNumberFormat="1"/>
    <xf numFmtId="167" fontId="0" fillId="0" borderId="0" xfId="0" applyNumberFormat="1"/>
    <xf numFmtId="0" fontId="0" fillId="0" borderId="19" xfId="0" applyBorder="1"/>
    <xf numFmtId="168" fontId="0" fillId="33" borderId="0" xfId="0" applyNumberFormat="1" applyFill="1"/>
    <xf numFmtId="165" fontId="0" fillId="0" borderId="21" xfId="0" applyNumberFormat="1" applyBorder="1"/>
    <xf numFmtId="1" fontId="16" fillId="0" borderId="0" xfId="0" applyNumberFormat="1" applyFont="1"/>
    <xf numFmtId="164" fontId="16" fillId="0" borderId="0" xfId="0" applyNumberFormat="1" applyFont="1"/>
    <xf numFmtId="11" fontId="16" fillId="0" borderId="0" xfId="0" applyNumberFormat="1" applyFont="1"/>
    <xf numFmtId="0" fontId="0" fillId="0" borderId="19" xfId="0" applyBorder="1" applyAlignment="1">
      <alignment horizontal="left" indent="1"/>
    </xf>
    <xf numFmtId="0" fontId="18" fillId="0" borderId="0" xfId="0" applyFont="1"/>
    <xf numFmtId="168" fontId="18" fillId="0" borderId="0" xfId="0" applyNumberFormat="1" applyFont="1"/>
    <xf numFmtId="164" fontId="18" fillId="0" borderId="0" xfId="0" applyNumberFormat="1" applyFont="1"/>
    <xf numFmtId="0" fontId="20" fillId="0" borderId="0" xfId="0" applyFont="1"/>
    <xf numFmtId="0" fontId="0" fillId="0" borderId="0" xfId="0" applyAlignment="1">
      <alignment horizontal="right"/>
    </xf>
    <xf numFmtId="0" fontId="16" fillId="33" borderId="0" xfId="0" applyFont="1" applyFill="1" applyAlignment="1">
      <alignment horizontal="left" wrapText="1" indent="1"/>
    </xf>
    <xf numFmtId="1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166" fontId="0" fillId="0" borderId="0" xfId="0" applyNumberFormat="1" applyAlignment="1">
      <alignment horizontal="right"/>
    </xf>
    <xf numFmtId="0" fontId="20" fillId="33" borderId="0" xfId="0" applyFont="1" applyFill="1" applyAlignment="1">
      <alignment horizontal="left" indent="1"/>
    </xf>
    <xf numFmtId="0" fontId="20" fillId="33" borderId="0" xfId="0" applyFont="1" applyFill="1" applyAlignment="1">
      <alignment horizontal="center"/>
    </xf>
    <xf numFmtId="1" fontId="20" fillId="33" borderId="0" xfId="0" applyNumberFormat="1" applyFont="1" applyFill="1"/>
    <xf numFmtId="0" fontId="20" fillId="33" borderId="0" xfId="0" applyFont="1" applyFill="1"/>
    <xf numFmtId="0" fontId="14" fillId="33" borderId="0" xfId="0" applyFont="1" applyFill="1"/>
    <xf numFmtId="164" fontId="20" fillId="33" borderId="0" xfId="0" applyNumberFormat="1" applyFont="1" applyFill="1"/>
    <xf numFmtId="169" fontId="0" fillId="34" borderId="0" xfId="0" applyNumberFormat="1" applyFill="1"/>
    <xf numFmtId="170" fontId="0" fillId="0" borderId="0" xfId="0" applyNumberFormat="1"/>
    <xf numFmtId="171" fontId="0" fillId="0" borderId="0" xfId="0" applyNumberFormat="1"/>
    <xf numFmtId="0" fontId="16" fillId="0" borderId="0" xfId="0" applyFont="1" applyAlignment="1">
      <alignment horizontal="right" wrapText="1"/>
    </xf>
    <xf numFmtId="166" fontId="16" fillId="0" borderId="0" xfId="0" applyNumberFormat="1" applyFont="1" applyAlignment="1">
      <alignment horizontal="left"/>
    </xf>
    <xf numFmtId="166" fontId="16" fillId="0" borderId="0" xfId="0" applyNumberFormat="1" applyFont="1"/>
    <xf numFmtId="10" fontId="16" fillId="0" borderId="0" xfId="0" applyNumberFormat="1" applyFont="1"/>
    <xf numFmtId="0" fontId="24" fillId="0" borderId="0" xfId="0" applyFont="1" applyAlignment="1">
      <alignment horizontal="left"/>
    </xf>
    <xf numFmtId="0" fontId="16" fillId="0" borderId="21" xfId="0" applyFont="1" applyBorder="1" applyAlignment="1">
      <alignment horizontal="left" indent="1"/>
    </xf>
    <xf numFmtId="2" fontId="0" fillId="0" borderId="21" xfId="0" applyNumberFormat="1" applyBorder="1"/>
    <xf numFmtId="167" fontId="0" fillId="0" borderId="21" xfId="0" applyNumberFormat="1" applyBorder="1"/>
    <xf numFmtId="166" fontId="0" fillId="0" borderId="21" xfId="0" applyNumberFormat="1" applyBorder="1"/>
    <xf numFmtId="168" fontId="0" fillId="0" borderId="21" xfId="0" applyNumberFormat="1" applyBorder="1"/>
    <xf numFmtId="0" fontId="25" fillId="0" borderId="0" xfId="0" applyFont="1" applyAlignment="1">
      <alignment horizontal="left"/>
    </xf>
    <xf numFmtId="0" fontId="23" fillId="0" borderId="0" xfId="0" applyFont="1"/>
    <xf numFmtId="0" fontId="16" fillId="33" borderId="0" xfId="0" applyFont="1" applyFill="1" applyAlignment="1">
      <alignment horizontal="right" vertical="center"/>
    </xf>
    <xf numFmtId="0" fontId="24" fillId="0" borderId="0" xfId="0" applyFont="1"/>
    <xf numFmtId="0" fontId="26" fillId="33" borderId="0" xfId="0" applyFont="1" applyFill="1" applyAlignment="1">
      <alignment horizontal="left" vertical="center" wrapText="1"/>
    </xf>
    <xf numFmtId="1" fontId="0" fillId="0" borderId="19" xfId="0" applyNumberFormat="1" applyBorder="1"/>
    <xf numFmtId="0" fontId="0" fillId="0" borderId="0" xfId="0" applyAlignment="1">
      <alignment horizontal="right" wrapText="1"/>
    </xf>
    <xf numFmtId="0" fontId="0" fillId="0" borderId="0" xfId="0" applyAlignment="1">
      <alignment horizontal="right" vertical="center"/>
    </xf>
    <xf numFmtId="0" fontId="24" fillId="0" borderId="0" xfId="0" applyFont="1" applyAlignment="1">
      <alignment horizontal="right"/>
    </xf>
    <xf numFmtId="0" fontId="0" fillId="0" borderId="21" xfId="0" applyBorder="1" applyAlignment="1">
      <alignment horizontal="center"/>
    </xf>
    <xf numFmtId="169" fontId="0" fillId="34" borderId="21" xfId="0" applyNumberFormat="1" applyFill="1" applyBorder="1"/>
    <xf numFmtId="168" fontId="0" fillId="33" borderId="21" xfId="0" applyNumberFormat="1" applyFill="1" applyBorder="1"/>
    <xf numFmtId="169" fontId="0" fillId="0" borderId="0" xfId="0" applyNumberFormat="1"/>
    <xf numFmtId="0" fontId="16" fillId="0" borderId="0" xfId="0" applyFont="1" applyAlignment="1">
      <alignment horizontal="center" vertical="center" wrapText="1"/>
    </xf>
    <xf numFmtId="0" fontId="27" fillId="0" borderId="25" xfId="0" applyFont="1" applyBorder="1" applyAlignment="1">
      <alignment horizontal="left" vertical="center" wrapText="1"/>
    </xf>
    <xf numFmtId="0" fontId="28" fillId="0" borderId="16" xfId="0" applyFont="1" applyBorder="1" applyAlignment="1">
      <alignment horizontal="right" vertical="center" wrapText="1"/>
    </xf>
    <xf numFmtId="0" fontId="28" fillId="0" borderId="26" xfId="0" applyFont="1" applyBorder="1" applyAlignment="1">
      <alignment horizontal="right" vertical="center" wrapText="1"/>
    </xf>
    <xf numFmtId="0" fontId="28" fillId="0" borderId="25" xfId="0" applyFont="1" applyBorder="1"/>
    <xf numFmtId="2" fontId="29" fillId="0" borderId="16" xfId="0" applyNumberFormat="1" applyFont="1" applyBorder="1"/>
    <xf numFmtId="2" fontId="29" fillId="0" borderId="26" xfId="0" applyNumberFormat="1" applyFont="1" applyBorder="1"/>
    <xf numFmtId="0" fontId="29" fillId="0" borderId="22" xfId="0" applyFont="1" applyBorder="1"/>
    <xf numFmtId="0" fontId="29" fillId="0" borderId="23" xfId="0" applyFont="1" applyBorder="1"/>
    <xf numFmtId="0" fontId="29" fillId="0" borderId="24" xfId="0" applyFont="1" applyBorder="1"/>
    <xf numFmtId="0" fontId="29" fillId="0" borderId="25" xfId="0" applyFont="1" applyBorder="1"/>
    <xf numFmtId="166" fontId="29" fillId="0" borderId="16" xfId="0" applyNumberFormat="1" applyFont="1" applyBorder="1"/>
    <xf numFmtId="1" fontId="29" fillId="0" borderId="16" xfId="0" applyNumberFormat="1" applyFont="1" applyBorder="1"/>
    <xf numFmtId="1" fontId="29" fillId="0" borderId="26" xfId="0" applyNumberFormat="1" applyFont="1" applyBorder="1"/>
    <xf numFmtId="164" fontId="29" fillId="0" borderId="16" xfId="0" applyNumberFormat="1" applyFont="1" applyBorder="1"/>
    <xf numFmtId="164" fontId="29" fillId="0" borderId="26" xfId="0" applyNumberFormat="1" applyFont="1" applyBorder="1"/>
    <xf numFmtId="0" fontId="28" fillId="0" borderId="0" xfId="0" applyFont="1" applyAlignment="1">
      <alignment horizontal="right" vertical="center" wrapText="1"/>
    </xf>
    <xf numFmtId="0" fontId="28" fillId="0" borderId="0" xfId="0" applyFont="1" applyAlignment="1">
      <alignment horizontal="right" vertical="center"/>
    </xf>
    <xf numFmtId="166" fontId="29" fillId="0" borderId="0" xfId="0" applyNumberFormat="1" applyFont="1"/>
    <xf numFmtId="166" fontId="29" fillId="0" borderId="26" xfId="0" applyNumberFormat="1" applyFont="1" applyBorder="1"/>
    <xf numFmtId="2" fontId="29" fillId="0" borderId="0" xfId="0" applyNumberFormat="1" applyFont="1"/>
    <xf numFmtId="166" fontId="28" fillId="0" borderId="0" xfId="0" applyNumberFormat="1" applyFont="1"/>
    <xf numFmtId="1" fontId="29" fillId="0" borderId="0" xfId="0" applyNumberFormat="1" applyFont="1"/>
    <xf numFmtId="164" fontId="29" fillId="0" borderId="0" xfId="0" applyNumberFormat="1" applyFont="1"/>
    <xf numFmtId="0" fontId="29" fillId="0" borderId="0" xfId="0" applyFont="1"/>
    <xf numFmtId="10" fontId="29" fillId="0" borderId="0" xfId="0" applyNumberFormat="1" applyFont="1"/>
    <xf numFmtId="0" fontId="27" fillId="0" borderId="23" xfId="0" applyFont="1" applyBorder="1"/>
    <xf numFmtId="0" fontId="27" fillId="0" borderId="34" xfId="0" applyFont="1" applyBorder="1"/>
    <xf numFmtId="0" fontId="29" fillId="0" borderId="27" xfId="0" applyFont="1" applyBorder="1"/>
    <xf numFmtId="1" fontId="29" fillId="0" borderId="28" xfId="0" applyNumberFormat="1" applyFont="1" applyBorder="1"/>
    <xf numFmtId="1" fontId="29" fillId="0" borderId="29" xfId="0" applyNumberFormat="1" applyFont="1" applyBorder="1"/>
    <xf numFmtId="1" fontId="29" fillId="0" borderId="30" xfId="0" applyNumberFormat="1" applyFont="1" applyBorder="1"/>
    <xf numFmtId="0" fontId="24" fillId="33" borderId="0" xfId="0" applyFont="1" applyFill="1" applyAlignment="1">
      <alignment horizontal="left" vertical="center" wrapText="1"/>
    </xf>
    <xf numFmtId="167" fontId="16" fillId="0" borderId="0" xfId="0" applyNumberFormat="1" applyFont="1" applyAlignment="1">
      <alignment horizontal="left"/>
    </xf>
    <xf numFmtId="167" fontId="16" fillId="0" borderId="0" xfId="0" applyNumberFormat="1" applyFont="1"/>
    <xf numFmtId="168" fontId="16" fillId="0" borderId="0" xfId="0" applyNumberFormat="1" applyFont="1"/>
    <xf numFmtId="0" fontId="16" fillId="0" borderId="0" xfId="0" applyFont="1" applyAlignment="1">
      <alignment horizontal="center"/>
    </xf>
    <xf numFmtId="170" fontId="16" fillId="0" borderId="0" xfId="0" applyNumberFormat="1" applyFont="1"/>
    <xf numFmtId="169" fontId="16" fillId="0" borderId="0" xfId="0" applyNumberFormat="1" applyFont="1"/>
    <xf numFmtId="0" fontId="16" fillId="0" borderId="21" xfId="0" applyFont="1" applyBorder="1"/>
    <xf numFmtId="0" fontId="16" fillId="0" borderId="21" xfId="0" applyFont="1" applyBorder="1" applyAlignment="1">
      <alignment horizontal="right" wrapText="1"/>
    </xf>
    <xf numFmtId="0" fontId="29" fillId="0" borderId="31" xfId="0" applyFont="1" applyBorder="1" applyAlignment="1">
      <alignment horizontal="left" vertical="center" wrapText="1"/>
    </xf>
    <xf numFmtId="0" fontId="29" fillId="0" borderId="32" xfId="0" applyFont="1" applyBorder="1" applyAlignment="1">
      <alignment horizontal="left" vertical="center" wrapText="1"/>
    </xf>
    <xf numFmtId="0" fontId="29" fillId="0" borderId="32" xfId="0" applyFont="1" applyBorder="1" applyAlignment="1">
      <alignment horizontal="left" vertical="center"/>
    </xf>
    <xf numFmtId="0" fontId="29" fillId="0" borderId="33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4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9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4.xml"/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5.xml"/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7.xml"/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8.xml"/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0.xml"/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1.xml"/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2.xml"/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3.xml"/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4.xml"/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5.xml"/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6.xml"/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7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8.xml"/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9.xml"/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0.xml"/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1.xml"/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2.xml"/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3.xml"/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4.xml"/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5.xml"/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6.xml"/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MgO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'STable3A-10 KV XRF2'!$C$45:$C$59</c:f>
              <c:numCache>
                <c:formatCode>0.00</c:formatCode>
                <c:ptCount val="15"/>
                <c:pt idx="0">
                  <c:v>9.68</c:v>
                </c:pt>
                <c:pt idx="1">
                  <c:v>9.68</c:v>
                </c:pt>
                <c:pt idx="2">
                  <c:v>9.68</c:v>
                </c:pt>
                <c:pt idx="3">
                  <c:v>9.68</c:v>
                </c:pt>
                <c:pt idx="4">
                  <c:v>9.68</c:v>
                </c:pt>
                <c:pt idx="5">
                  <c:v>7.23</c:v>
                </c:pt>
                <c:pt idx="6">
                  <c:v>7.23</c:v>
                </c:pt>
                <c:pt idx="7">
                  <c:v>7.23</c:v>
                </c:pt>
                <c:pt idx="8">
                  <c:v>7.23</c:v>
                </c:pt>
                <c:pt idx="9">
                  <c:v>7.23</c:v>
                </c:pt>
                <c:pt idx="10">
                  <c:v>3.48</c:v>
                </c:pt>
                <c:pt idx="11">
                  <c:v>3.48</c:v>
                </c:pt>
                <c:pt idx="12">
                  <c:v>3.48</c:v>
                </c:pt>
                <c:pt idx="13">
                  <c:v>3.48</c:v>
                </c:pt>
                <c:pt idx="14">
                  <c:v>3.48</c:v>
                </c:pt>
              </c:numCache>
            </c:numRef>
          </c:xVal>
          <c:yVal>
            <c:numRef>
              <c:f>'STable3A-10 KV XRF2'!$D$45:$D$59</c:f>
              <c:numCache>
                <c:formatCode>0.00</c:formatCode>
                <c:ptCount val="15"/>
                <c:pt idx="0">
                  <c:v>11.463918864407404</c:v>
                </c:pt>
                <c:pt idx="1">
                  <c:v>11.66644434947089</c:v>
                </c:pt>
                <c:pt idx="2">
                  <c:v>11.946243277843939</c:v>
                </c:pt>
                <c:pt idx="3">
                  <c:v>11.618586574866171</c:v>
                </c:pt>
                <c:pt idx="4">
                  <c:v>11.1044439731956</c:v>
                </c:pt>
                <c:pt idx="5">
                  <c:v>7.3279789805826088</c:v>
                </c:pt>
                <c:pt idx="6">
                  <c:v>7.8587710696813557</c:v>
                </c:pt>
                <c:pt idx="7">
                  <c:v>7.7182943823040473</c:v>
                </c:pt>
                <c:pt idx="8">
                  <c:v>8.0228060097713954</c:v>
                </c:pt>
                <c:pt idx="9">
                  <c:v>7.7125326082379093</c:v>
                </c:pt>
                <c:pt idx="10">
                  <c:v>2.4669741652912678</c:v>
                </c:pt>
                <c:pt idx="11">
                  <c:v>2.7872554684289121</c:v>
                </c:pt>
                <c:pt idx="12">
                  <c:v>2.412022872296208</c:v>
                </c:pt>
                <c:pt idx="13">
                  <c:v>2.6535367173272197</c:v>
                </c:pt>
                <c:pt idx="14">
                  <c:v>2.6080072042116798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7B7-2B45-8F64-7FA88DDCD8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32063071"/>
        <c:axId val="2055382655"/>
      </c:scatterChart>
      <c:valAx>
        <c:axId val="1932063071"/>
        <c:scaling>
          <c:orientation val="minMax"/>
          <c:max val="1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5382655"/>
        <c:crosses val="autoZero"/>
        <c:crossBetween val="midCat"/>
      </c:valAx>
      <c:valAx>
        <c:axId val="20553826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20630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Al2O3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'STable3A-10 KV XRF2'!$G$45:$G$59</c:f>
              <c:numCache>
                <c:formatCode>0.00</c:formatCode>
                <c:ptCount val="15"/>
                <c:pt idx="0">
                  <c:v>15.35</c:v>
                </c:pt>
                <c:pt idx="1">
                  <c:v>15.35</c:v>
                </c:pt>
                <c:pt idx="2">
                  <c:v>15.35</c:v>
                </c:pt>
                <c:pt idx="3">
                  <c:v>15.35</c:v>
                </c:pt>
                <c:pt idx="4">
                  <c:v>15.35</c:v>
                </c:pt>
                <c:pt idx="5">
                  <c:v>13.8</c:v>
                </c:pt>
                <c:pt idx="6">
                  <c:v>13.8</c:v>
                </c:pt>
                <c:pt idx="7">
                  <c:v>13.8</c:v>
                </c:pt>
                <c:pt idx="8">
                  <c:v>13.8</c:v>
                </c:pt>
                <c:pt idx="9">
                  <c:v>13.8</c:v>
                </c:pt>
                <c:pt idx="10">
                  <c:v>13.65</c:v>
                </c:pt>
                <c:pt idx="11">
                  <c:v>13.65</c:v>
                </c:pt>
                <c:pt idx="12">
                  <c:v>13.65</c:v>
                </c:pt>
                <c:pt idx="13">
                  <c:v>13.65</c:v>
                </c:pt>
                <c:pt idx="14">
                  <c:v>13.65</c:v>
                </c:pt>
              </c:numCache>
            </c:numRef>
          </c:xVal>
          <c:yVal>
            <c:numRef>
              <c:f>'STable3A-10 KV XRF2'!$H$45:$H$59</c:f>
              <c:numCache>
                <c:formatCode>0.00</c:formatCode>
                <c:ptCount val="15"/>
                <c:pt idx="0">
                  <c:v>15.581858898852746</c:v>
                </c:pt>
                <c:pt idx="1">
                  <c:v>15.600525436993617</c:v>
                </c:pt>
                <c:pt idx="2">
                  <c:v>15.781849158726061</c:v>
                </c:pt>
                <c:pt idx="3">
                  <c:v>15.844000474136983</c:v>
                </c:pt>
                <c:pt idx="4">
                  <c:v>15.178494852398465</c:v>
                </c:pt>
                <c:pt idx="5">
                  <c:v>13.528455440161069</c:v>
                </c:pt>
                <c:pt idx="6">
                  <c:v>13.370012154071503</c:v>
                </c:pt>
                <c:pt idx="7">
                  <c:v>13.463329110835316</c:v>
                </c:pt>
                <c:pt idx="8">
                  <c:v>13.559866186406579</c:v>
                </c:pt>
                <c:pt idx="9">
                  <c:v>13.486342055446501</c:v>
                </c:pt>
                <c:pt idx="10">
                  <c:v>13.667021048967738</c:v>
                </c:pt>
                <c:pt idx="11">
                  <c:v>13.977325371567359</c:v>
                </c:pt>
                <c:pt idx="12">
                  <c:v>13.731149775628282</c:v>
                </c:pt>
                <c:pt idx="13">
                  <c:v>13.484948061869948</c:v>
                </c:pt>
                <c:pt idx="14">
                  <c:v>13.857291807806471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14D-5444-9591-34A2DDF4CC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5129968"/>
        <c:axId val="918592048"/>
      </c:scatterChart>
      <c:valAx>
        <c:axId val="885129968"/>
        <c:scaling>
          <c:orientation val="minMax"/>
          <c:max val="16"/>
          <c:min val="1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8592048"/>
        <c:crosses val="autoZero"/>
        <c:crossBetween val="midCat"/>
      </c:valAx>
      <c:valAx>
        <c:axId val="918592048"/>
        <c:scaling>
          <c:orientation val="minMax"/>
          <c:max val="16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51299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SiO2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'STable3A-10 KV XRF2'!$K$45:$K$59</c:f>
              <c:numCache>
                <c:formatCode>0.00</c:formatCode>
                <c:ptCount val="15"/>
                <c:pt idx="0">
                  <c:v>47.77</c:v>
                </c:pt>
                <c:pt idx="1">
                  <c:v>47.77</c:v>
                </c:pt>
                <c:pt idx="2">
                  <c:v>47.77</c:v>
                </c:pt>
                <c:pt idx="3">
                  <c:v>47.77</c:v>
                </c:pt>
                <c:pt idx="4">
                  <c:v>47.77</c:v>
                </c:pt>
                <c:pt idx="5">
                  <c:v>49.94</c:v>
                </c:pt>
                <c:pt idx="6">
                  <c:v>49.94</c:v>
                </c:pt>
                <c:pt idx="7">
                  <c:v>49.94</c:v>
                </c:pt>
                <c:pt idx="8">
                  <c:v>49.94</c:v>
                </c:pt>
                <c:pt idx="9">
                  <c:v>49.94</c:v>
                </c:pt>
                <c:pt idx="10">
                  <c:v>54.11</c:v>
                </c:pt>
                <c:pt idx="11">
                  <c:v>54.11</c:v>
                </c:pt>
                <c:pt idx="12">
                  <c:v>54.11</c:v>
                </c:pt>
                <c:pt idx="13">
                  <c:v>54.11</c:v>
                </c:pt>
                <c:pt idx="14">
                  <c:v>54.11</c:v>
                </c:pt>
              </c:numCache>
            </c:numRef>
          </c:xVal>
          <c:yVal>
            <c:numRef>
              <c:f>'STable3A-10 KV XRF2'!$L$45:$L$59</c:f>
              <c:numCache>
                <c:formatCode>0.00</c:formatCode>
                <c:ptCount val="15"/>
                <c:pt idx="0">
                  <c:v>46.706467286208927</c:v>
                </c:pt>
                <c:pt idx="1">
                  <c:v>46.072936081693861</c:v>
                </c:pt>
                <c:pt idx="2">
                  <c:v>46.802361975454431</c:v>
                </c:pt>
                <c:pt idx="3">
                  <c:v>46.815596996560629</c:v>
                </c:pt>
                <c:pt idx="4">
                  <c:v>45.368264736840935</c:v>
                </c:pt>
                <c:pt idx="5">
                  <c:v>49.816226349992476</c:v>
                </c:pt>
                <c:pt idx="6">
                  <c:v>49.625852129290863</c:v>
                </c:pt>
                <c:pt idx="7">
                  <c:v>49.698102789007102</c:v>
                </c:pt>
                <c:pt idx="8">
                  <c:v>49.553275411413381</c:v>
                </c:pt>
                <c:pt idx="9">
                  <c:v>49.922422778886656</c:v>
                </c:pt>
                <c:pt idx="10">
                  <c:v>55.703970458300518</c:v>
                </c:pt>
                <c:pt idx="11">
                  <c:v>56.276078425206194</c:v>
                </c:pt>
                <c:pt idx="12">
                  <c:v>56.008372848777014</c:v>
                </c:pt>
                <c:pt idx="13">
                  <c:v>55.059570575423692</c:v>
                </c:pt>
                <c:pt idx="14">
                  <c:v>56.536315665557183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7FA-134F-A85E-485A0FB78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835104"/>
        <c:axId val="728744448"/>
      </c:scatterChart>
      <c:valAx>
        <c:axId val="523835104"/>
        <c:scaling>
          <c:orientation val="minMax"/>
          <c:max val="60"/>
          <c:min val="4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8744448"/>
        <c:crosses val="autoZero"/>
        <c:crossBetween val="midCat"/>
      </c:valAx>
      <c:valAx>
        <c:axId val="728744448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8351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K2O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'STable3A-10 KV XRF2'!$S$45:$S$59</c:f>
              <c:numCache>
                <c:formatCode>0.00</c:formatCode>
                <c:ptCount val="15"/>
                <c:pt idx="0">
                  <c:v>2.7E-2</c:v>
                </c:pt>
                <c:pt idx="1">
                  <c:v>2.7E-2</c:v>
                </c:pt>
                <c:pt idx="2">
                  <c:v>2.7E-2</c:v>
                </c:pt>
                <c:pt idx="3">
                  <c:v>2.7E-2</c:v>
                </c:pt>
                <c:pt idx="4">
                  <c:v>2.7E-2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1.69</c:v>
                </c:pt>
                <c:pt idx="11">
                  <c:v>1.69</c:v>
                </c:pt>
                <c:pt idx="12">
                  <c:v>1.69</c:v>
                </c:pt>
                <c:pt idx="13">
                  <c:v>1.69</c:v>
                </c:pt>
                <c:pt idx="14">
                  <c:v>1.69</c:v>
                </c:pt>
              </c:numCache>
            </c:numRef>
          </c:xVal>
          <c:yVal>
            <c:numRef>
              <c:f>'STable3A-10 KV XRF2'!$T$45:$T$59</c:f>
              <c:numCache>
                <c:formatCode>0.000</c:formatCode>
                <c:ptCount val="15"/>
                <c:pt idx="0">
                  <c:v>-5.1251498228373025E-3</c:v>
                </c:pt>
                <c:pt idx="1">
                  <c:v>-4.2377211364272652E-3</c:v>
                </c:pt>
                <c:pt idx="2">
                  <c:v>-9.0770702160481425E-3</c:v>
                </c:pt>
                <c:pt idx="3">
                  <c:v>-1.0899895521121446E-2</c:v>
                </c:pt>
                <c:pt idx="4">
                  <c:v>-1.4967022436793063E-2</c:v>
                </c:pt>
                <c:pt idx="5" formatCode="0.00">
                  <c:v>0.47831435597659089</c:v>
                </c:pt>
                <c:pt idx="6" formatCode="0.00">
                  <c:v>0.47785133171601879</c:v>
                </c:pt>
                <c:pt idx="7" formatCode="0.00">
                  <c:v>0.48737098330355422</c:v>
                </c:pt>
                <c:pt idx="8" formatCode="0.00">
                  <c:v>0.48417740401157677</c:v>
                </c:pt>
                <c:pt idx="9" formatCode="0.00">
                  <c:v>0.48897248602773125</c:v>
                </c:pt>
                <c:pt idx="10" formatCode="0.00">
                  <c:v>1.794614273134383</c:v>
                </c:pt>
                <c:pt idx="11" formatCode="0.00">
                  <c:v>1.8095322729153944</c:v>
                </c:pt>
                <c:pt idx="12" formatCode="0.00">
                  <c:v>1.7880641152193328</c:v>
                </c:pt>
                <c:pt idx="13" formatCode="0.00">
                  <c:v>1.7740731268410921</c:v>
                </c:pt>
                <c:pt idx="14" formatCode="0.00">
                  <c:v>1.8133118068605032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895-AC46-A32B-F855C51358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5953423"/>
        <c:axId val="746906352"/>
      </c:scatterChart>
      <c:valAx>
        <c:axId val="205595342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6906352"/>
        <c:crosses val="autoZero"/>
        <c:crossBetween val="midCat"/>
      </c:valAx>
      <c:valAx>
        <c:axId val="746906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595342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'STable3A-10 KV XRF2'!$W$45:$W$59</c:f>
              <c:numCache>
                <c:formatCode>0.00</c:formatCode>
                <c:ptCount val="15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11.4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11.4</c:v>
                </c:pt>
                <c:pt idx="10">
                  <c:v>6.95</c:v>
                </c:pt>
                <c:pt idx="11">
                  <c:v>6.95</c:v>
                </c:pt>
                <c:pt idx="12">
                  <c:v>6.95</c:v>
                </c:pt>
                <c:pt idx="13">
                  <c:v>6.95</c:v>
                </c:pt>
                <c:pt idx="14">
                  <c:v>6.95</c:v>
                </c:pt>
              </c:numCache>
            </c:numRef>
          </c:xVal>
          <c:yVal>
            <c:numRef>
              <c:f>'STable3A-10 KV XRF2'!$X$45:$X$59</c:f>
              <c:numCache>
                <c:formatCode>0.00</c:formatCode>
                <c:ptCount val="15"/>
                <c:pt idx="0">
                  <c:v>13.492205266934063</c:v>
                </c:pt>
                <c:pt idx="1">
                  <c:v>13.355803867625488</c:v>
                </c:pt>
                <c:pt idx="2">
                  <c:v>13.555432876541632</c:v>
                </c:pt>
                <c:pt idx="3">
                  <c:v>13.525239277750988</c:v>
                </c:pt>
                <c:pt idx="4">
                  <c:v>13.176314106480731</c:v>
                </c:pt>
                <c:pt idx="5">
                  <c:v>11.424245664435013</c:v>
                </c:pt>
                <c:pt idx="6">
                  <c:v>11.335688602133569</c:v>
                </c:pt>
                <c:pt idx="7">
                  <c:v>11.359404679496155</c:v>
                </c:pt>
                <c:pt idx="8">
                  <c:v>11.276586050871162</c:v>
                </c:pt>
                <c:pt idx="9">
                  <c:v>11.39744617637489</c:v>
                </c:pt>
                <c:pt idx="10">
                  <c:v>6.9219380786470674</c:v>
                </c:pt>
                <c:pt idx="11">
                  <c:v>6.8825281825358644</c:v>
                </c:pt>
                <c:pt idx="12">
                  <c:v>6.8959758562310771</c:v>
                </c:pt>
                <c:pt idx="13">
                  <c:v>6.8081412647360304</c:v>
                </c:pt>
                <c:pt idx="14">
                  <c:v>6.9024719070087972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B75-0247-A297-D146BE4CE9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2142847"/>
        <c:axId val="1969143951"/>
      </c:scatterChart>
      <c:valAx>
        <c:axId val="2132142847"/>
        <c:scaling>
          <c:orientation val="minMax"/>
          <c:max val="16"/>
          <c:min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9143951"/>
        <c:crosses val="autoZero"/>
        <c:crossBetween val="midCat"/>
      </c:valAx>
      <c:valAx>
        <c:axId val="1969143951"/>
        <c:scaling>
          <c:orientation val="minMax"/>
          <c:max val="16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214284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TiO2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'STable3A-10 KV XRF2'!$AA$45:$AA$59</c:f>
              <c:numCache>
                <c:formatCode>0.00</c:formatCode>
                <c:ptCount val="15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2.71</c:v>
                </c:pt>
                <c:pt idx="6">
                  <c:v>2.71</c:v>
                </c:pt>
                <c:pt idx="7">
                  <c:v>2.71</c:v>
                </c:pt>
                <c:pt idx="8">
                  <c:v>2.71</c:v>
                </c:pt>
                <c:pt idx="9">
                  <c:v>2.71</c:v>
                </c:pt>
                <c:pt idx="10">
                  <c:v>2.2400000000000002</c:v>
                </c:pt>
                <c:pt idx="11">
                  <c:v>2.2400000000000002</c:v>
                </c:pt>
                <c:pt idx="12">
                  <c:v>2.2400000000000002</c:v>
                </c:pt>
                <c:pt idx="13">
                  <c:v>2.2400000000000002</c:v>
                </c:pt>
                <c:pt idx="14">
                  <c:v>2.2400000000000002</c:v>
                </c:pt>
              </c:numCache>
            </c:numRef>
          </c:xVal>
          <c:yVal>
            <c:numRef>
              <c:f>'STable3A-10 KV XRF2'!$AB$45:$AB$59</c:f>
              <c:numCache>
                <c:formatCode>0.00</c:formatCode>
                <c:ptCount val="15"/>
                <c:pt idx="0">
                  <c:v>0.9196154990576052</c:v>
                </c:pt>
                <c:pt idx="1">
                  <c:v>0.89745957082339256</c:v>
                </c:pt>
                <c:pt idx="2">
                  <c:v>0.91712610608373402</c:v>
                </c:pt>
                <c:pt idx="3">
                  <c:v>0.91500234282120496</c:v>
                </c:pt>
                <c:pt idx="4">
                  <c:v>0.88810544626779808</c:v>
                </c:pt>
                <c:pt idx="5">
                  <c:v>2.736120884639019</c:v>
                </c:pt>
                <c:pt idx="6">
                  <c:v>2.6844038385505464</c:v>
                </c:pt>
                <c:pt idx="7">
                  <c:v>2.7017150353206758</c:v>
                </c:pt>
                <c:pt idx="8">
                  <c:v>2.6939744696745462</c:v>
                </c:pt>
                <c:pt idx="9">
                  <c:v>2.7093802487912972</c:v>
                </c:pt>
                <c:pt idx="10">
                  <c:v>2.3542523249539093</c:v>
                </c:pt>
                <c:pt idx="11">
                  <c:v>2.3681205287901781</c:v>
                </c:pt>
                <c:pt idx="12">
                  <c:v>2.368698235636554</c:v>
                </c:pt>
                <c:pt idx="13">
                  <c:v>2.3383566925561001</c:v>
                </c:pt>
                <c:pt idx="14">
                  <c:v>2.391440675054318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416-454C-B2AE-33E0BD51FC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9166672"/>
        <c:axId val="919157584"/>
      </c:scatterChart>
      <c:valAx>
        <c:axId val="9191666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9157584"/>
        <c:crosses val="autoZero"/>
        <c:crossBetween val="midCat"/>
      </c:valAx>
      <c:valAx>
        <c:axId val="919157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91666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Cr</a:t>
            </a:r>
            <a:r>
              <a:rPr lang="en-US" baseline="0"/>
              <a:t>  ppm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'STable3A-10 KV XRF2'!$AE$45:$AE$59</c:f>
              <c:numCache>
                <c:formatCode>General</c:formatCode>
                <c:ptCount val="15"/>
                <c:pt idx="0">
                  <c:v>382</c:v>
                </c:pt>
                <c:pt idx="1">
                  <c:v>382</c:v>
                </c:pt>
                <c:pt idx="2">
                  <c:v>382</c:v>
                </c:pt>
                <c:pt idx="3">
                  <c:v>382</c:v>
                </c:pt>
                <c:pt idx="4">
                  <c:v>382</c:v>
                </c:pt>
                <c:pt idx="5">
                  <c:v>289</c:v>
                </c:pt>
                <c:pt idx="6">
                  <c:v>289</c:v>
                </c:pt>
                <c:pt idx="7">
                  <c:v>289</c:v>
                </c:pt>
                <c:pt idx="8">
                  <c:v>289</c:v>
                </c:pt>
                <c:pt idx="9">
                  <c:v>289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</c:numCache>
            </c:numRef>
          </c:xVal>
          <c:yVal>
            <c:numRef>
              <c:f>'STable3A-10 KV XRF2'!$AF$45:$AF$59</c:f>
              <c:numCache>
                <c:formatCode>0</c:formatCode>
                <c:ptCount val="15"/>
                <c:pt idx="0">
                  <c:v>156.45817544389203</c:v>
                </c:pt>
                <c:pt idx="1">
                  <c:v>152.30694123033894</c:v>
                </c:pt>
                <c:pt idx="2">
                  <c:v>163.72087742877807</c:v>
                </c:pt>
                <c:pt idx="3">
                  <c:v>162.9084851953408</c:v>
                </c:pt>
                <c:pt idx="4">
                  <c:v>149.16119374935832</c:v>
                </c:pt>
                <c:pt idx="5">
                  <c:v>110.76751585164145</c:v>
                </c:pt>
                <c:pt idx="6">
                  <c:v>123.52812552066835</c:v>
                </c:pt>
                <c:pt idx="7">
                  <c:v>106.8200238790003</c:v>
                </c:pt>
                <c:pt idx="8">
                  <c:v>115.10867374565049</c:v>
                </c:pt>
                <c:pt idx="9">
                  <c:v>113.85966578031942</c:v>
                </c:pt>
                <c:pt idx="10">
                  <c:v>20.562305458890449</c:v>
                </c:pt>
                <c:pt idx="11">
                  <c:v>36.511995459503815</c:v>
                </c:pt>
                <c:pt idx="12">
                  <c:v>41.550368184909416</c:v>
                </c:pt>
                <c:pt idx="13">
                  <c:v>36.720647314582884</c:v>
                </c:pt>
                <c:pt idx="14">
                  <c:v>38.04073975743546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AA3-F744-B9AE-AB38458AAE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393360"/>
        <c:axId val="2105775935"/>
      </c:scatterChart>
      <c:valAx>
        <c:axId val="453933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5775935"/>
        <c:crosses val="autoZero"/>
        <c:crossBetween val="midCat"/>
      </c:valAx>
      <c:valAx>
        <c:axId val="21057759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3933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FeO*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'STable3A-10 KV XRF2'!$AM$45:$AM$59</c:f>
              <c:numCache>
                <c:formatCode>0.00</c:formatCode>
                <c:ptCount val="15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11.117568613335733</c:v>
                </c:pt>
                <c:pt idx="6">
                  <c:v>11.117568613335733</c:v>
                </c:pt>
                <c:pt idx="7">
                  <c:v>11.117568613335733</c:v>
                </c:pt>
                <c:pt idx="8">
                  <c:v>11.117568613335733</c:v>
                </c:pt>
                <c:pt idx="9">
                  <c:v>11.117568613335733</c:v>
                </c:pt>
                <c:pt idx="10">
                  <c:v>12.110450823360029</c:v>
                </c:pt>
                <c:pt idx="11">
                  <c:v>12.110450823360029</c:v>
                </c:pt>
                <c:pt idx="12">
                  <c:v>12.110450823360029</c:v>
                </c:pt>
                <c:pt idx="13">
                  <c:v>12.110450823360029</c:v>
                </c:pt>
                <c:pt idx="14">
                  <c:v>12.110450823360029</c:v>
                </c:pt>
              </c:numCache>
            </c:numRef>
          </c:xVal>
          <c:yVal>
            <c:numRef>
              <c:f>'STable3A-10 KV XRF2'!$AN$45:$AN$59</c:f>
              <c:numCache>
                <c:formatCode>0.00</c:formatCode>
                <c:ptCount val="15"/>
                <c:pt idx="0">
                  <c:v>10.281566224172916</c:v>
                </c:pt>
                <c:pt idx="1">
                  <c:v>10.190417025775467</c:v>
                </c:pt>
                <c:pt idx="2">
                  <c:v>10.299420235198944</c:v>
                </c:pt>
                <c:pt idx="3">
                  <c:v>10.319419144448734</c:v>
                </c:pt>
                <c:pt idx="4">
                  <c:v>10.004241948932986</c:v>
                </c:pt>
                <c:pt idx="5">
                  <c:v>10.946901507256799</c:v>
                </c:pt>
                <c:pt idx="6">
                  <c:v>10.881172081525772</c:v>
                </c:pt>
                <c:pt idx="7">
                  <c:v>10.870288858830836</c:v>
                </c:pt>
                <c:pt idx="8">
                  <c:v>10.839940363717925</c:v>
                </c:pt>
                <c:pt idx="9">
                  <c:v>10.868019440292365</c:v>
                </c:pt>
                <c:pt idx="10">
                  <c:v>12.37104970292412</c:v>
                </c:pt>
                <c:pt idx="11">
                  <c:v>12.463175926185059</c:v>
                </c:pt>
                <c:pt idx="12">
                  <c:v>12.418338259811698</c:v>
                </c:pt>
                <c:pt idx="13">
                  <c:v>12.28273665537183</c:v>
                </c:pt>
                <c:pt idx="14">
                  <c:v>12.464635407780049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67E-1840-9D05-395383C3F4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0678352"/>
        <c:axId val="251958080"/>
      </c:scatterChart>
      <c:valAx>
        <c:axId val="310678352"/>
        <c:scaling>
          <c:orientation val="minMax"/>
          <c:max val="14"/>
          <c:min val="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1958080"/>
        <c:crosses val="autoZero"/>
        <c:crossBetween val="midCat"/>
      </c:valAx>
      <c:valAx>
        <c:axId val="251958080"/>
        <c:scaling>
          <c:orientation val="minMax"/>
          <c:max val="14"/>
          <c:min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06783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MgO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'STable3A-10 KV XRF2'!$D$44</c:f>
              <c:strCache>
                <c:ptCount val="1"/>
                <c:pt idx="0">
                  <c:v>MgO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'STable3A-10 KV XRF2'!$C$45:$C$59</c:f>
              <c:numCache>
                <c:formatCode>0.00</c:formatCode>
                <c:ptCount val="15"/>
                <c:pt idx="0">
                  <c:v>9.68</c:v>
                </c:pt>
                <c:pt idx="1">
                  <c:v>9.68</c:v>
                </c:pt>
                <c:pt idx="2">
                  <c:v>9.68</c:v>
                </c:pt>
                <c:pt idx="3">
                  <c:v>9.68</c:v>
                </c:pt>
                <c:pt idx="4">
                  <c:v>9.68</c:v>
                </c:pt>
                <c:pt idx="5">
                  <c:v>7.23</c:v>
                </c:pt>
                <c:pt idx="6">
                  <c:v>7.23</c:v>
                </c:pt>
                <c:pt idx="7">
                  <c:v>7.23</c:v>
                </c:pt>
                <c:pt idx="8">
                  <c:v>7.23</c:v>
                </c:pt>
                <c:pt idx="9">
                  <c:v>7.23</c:v>
                </c:pt>
                <c:pt idx="10">
                  <c:v>3.48</c:v>
                </c:pt>
                <c:pt idx="11">
                  <c:v>3.48</c:v>
                </c:pt>
                <c:pt idx="12">
                  <c:v>3.48</c:v>
                </c:pt>
                <c:pt idx="13">
                  <c:v>3.48</c:v>
                </c:pt>
                <c:pt idx="14">
                  <c:v>3.48</c:v>
                </c:pt>
              </c:numCache>
            </c:numRef>
          </c:xVal>
          <c:yVal>
            <c:numRef>
              <c:f>'STable3A-10 KV XRF2'!$D$45:$D$59</c:f>
              <c:numCache>
                <c:formatCode>0.00</c:formatCode>
                <c:ptCount val="15"/>
                <c:pt idx="0">
                  <c:v>11.463918864407404</c:v>
                </c:pt>
                <c:pt idx="1">
                  <c:v>11.66644434947089</c:v>
                </c:pt>
                <c:pt idx="2">
                  <c:v>11.946243277843939</c:v>
                </c:pt>
                <c:pt idx="3">
                  <c:v>11.618586574866171</c:v>
                </c:pt>
                <c:pt idx="4">
                  <c:v>11.1044439731956</c:v>
                </c:pt>
                <c:pt idx="5">
                  <c:v>7.3279789805826088</c:v>
                </c:pt>
                <c:pt idx="6">
                  <c:v>7.8587710696813557</c:v>
                </c:pt>
                <c:pt idx="7">
                  <c:v>7.7182943823040473</c:v>
                </c:pt>
                <c:pt idx="8">
                  <c:v>8.0228060097713954</c:v>
                </c:pt>
                <c:pt idx="9">
                  <c:v>7.7125326082379093</c:v>
                </c:pt>
                <c:pt idx="10">
                  <c:v>2.4669741652912678</c:v>
                </c:pt>
                <c:pt idx="11">
                  <c:v>2.7872554684289121</c:v>
                </c:pt>
                <c:pt idx="12">
                  <c:v>2.412022872296208</c:v>
                </c:pt>
                <c:pt idx="13">
                  <c:v>2.6535367173272197</c:v>
                </c:pt>
                <c:pt idx="14">
                  <c:v>2.6080072042116798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D80-B74C-BC81-147503CE9B11}"/>
            </c:ext>
          </c:extLst>
        </c:ser>
        <c:ser>
          <c:idx val="1"/>
          <c:order val="1"/>
          <c:tx>
            <c:strRef>
              <c:f>'STable3A-10 KV XRF2'!$E$44</c:f>
              <c:strCache>
                <c:ptCount val="1"/>
                <c:pt idx="0">
                  <c:v>MgO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'STable3A-10 KV XRF2'!$C$45:$C$59</c:f>
              <c:numCache>
                <c:formatCode>0.00</c:formatCode>
                <c:ptCount val="15"/>
                <c:pt idx="0">
                  <c:v>9.68</c:v>
                </c:pt>
                <c:pt idx="1">
                  <c:v>9.68</c:v>
                </c:pt>
                <c:pt idx="2">
                  <c:v>9.68</c:v>
                </c:pt>
                <c:pt idx="3">
                  <c:v>9.68</c:v>
                </c:pt>
                <c:pt idx="4">
                  <c:v>9.68</c:v>
                </c:pt>
                <c:pt idx="5">
                  <c:v>7.23</c:v>
                </c:pt>
                <c:pt idx="6">
                  <c:v>7.23</c:v>
                </c:pt>
                <c:pt idx="7">
                  <c:v>7.23</c:v>
                </c:pt>
                <c:pt idx="8">
                  <c:v>7.23</c:v>
                </c:pt>
                <c:pt idx="9">
                  <c:v>7.23</c:v>
                </c:pt>
                <c:pt idx="10">
                  <c:v>3.48</c:v>
                </c:pt>
                <c:pt idx="11">
                  <c:v>3.48</c:v>
                </c:pt>
                <c:pt idx="12">
                  <c:v>3.48</c:v>
                </c:pt>
                <c:pt idx="13">
                  <c:v>3.48</c:v>
                </c:pt>
                <c:pt idx="14">
                  <c:v>3.48</c:v>
                </c:pt>
              </c:numCache>
            </c:numRef>
          </c:xVal>
          <c:yVal>
            <c:numRef>
              <c:f>'STable3A-10 KV XRF2'!$E$45:$E$59</c:f>
              <c:numCache>
                <c:formatCode>0.00</c:formatCode>
                <c:ptCount val="15"/>
                <c:pt idx="0">
                  <c:v>9.677847765477491</c:v>
                </c:pt>
                <c:pt idx="1">
                  <c:v>9.8176872581482204</c:v>
                </c:pt>
                <c:pt idx="2">
                  <c:v>10.010882401866729</c:v>
                </c:pt>
                <c:pt idx="3">
                  <c:v>9.7846424938363317</c:v>
                </c:pt>
                <c:pt idx="4">
                  <c:v>9.4296380826360142</c:v>
                </c:pt>
                <c:pt idx="5">
                  <c:v>6.822070207954833</c:v>
                </c:pt>
                <c:pt idx="6">
                  <c:v>7.1885707322218781</c:v>
                </c:pt>
                <c:pt idx="7">
                  <c:v>7.0915746001610191</c:v>
                </c:pt>
                <c:pt idx="8">
                  <c:v>7.3018333312240431</c:v>
                </c:pt>
                <c:pt idx="9">
                  <c:v>7.0875962190597983</c:v>
                </c:pt>
                <c:pt idx="10">
                  <c:v>3.465650905824897</c:v>
                </c:pt>
                <c:pt idx="11">
                  <c:v>3.686798258853818</c:v>
                </c:pt>
                <c:pt idx="12">
                  <c:v>3.4277082195915032</c:v>
                </c:pt>
                <c:pt idx="13">
                  <c:v>3.5944683364800358</c:v>
                </c:pt>
                <c:pt idx="14">
                  <c:v>3.5630311866634257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D80-B74C-BC81-147503CE9B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8215119"/>
        <c:axId val="1770745167"/>
      </c:scatterChart>
      <c:valAx>
        <c:axId val="248215119"/>
        <c:scaling>
          <c:orientation val="minMax"/>
          <c:max val="1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0745167"/>
        <c:crosses val="autoZero"/>
        <c:crossBetween val="midCat"/>
      </c:valAx>
      <c:valAx>
        <c:axId val="1770745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821511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Al2O3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'STable3A-10 KV XRF2'!$H$44</c:f>
              <c:strCache>
                <c:ptCount val="1"/>
                <c:pt idx="0">
                  <c:v>Al2O3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'STable3A-10 KV XRF2'!$G$45:$G$59</c:f>
              <c:numCache>
                <c:formatCode>0.00</c:formatCode>
                <c:ptCount val="15"/>
                <c:pt idx="0">
                  <c:v>15.35</c:v>
                </c:pt>
                <c:pt idx="1">
                  <c:v>15.35</c:v>
                </c:pt>
                <c:pt idx="2">
                  <c:v>15.35</c:v>
                </c:pt>
                <c:pt idx="3">
                  <c:v>15.35</c:v>
                </c:pt>
                <c:pt idx="4">
                  <c:v>15.35</c:v>
                </c:pt>
                <c:pt idx="5">
                  <c:v>13.8</c:v>
                </c:pt>
                <c:pt idx="6">
                  <c:v>13.8</c:v>
                </c:pt>
                <c:pt idx="7">
                  <c:v>13.8</c:v>
                </c:pt>
                <c:pt idx="8">
                  <c:v>13.8</c:v>
                </c:pt>
                <c:pt idx="9">
                  <c:v>13.8</c:v>
                </c:pt>
                <c:pt idx="10">
                  <c:v>13.65</c:v>
                </c:pt>
                <c:pt idx="11">
                  <c:v>13.65</c:v>
                </c:pt>
                <c:pt idx="12">
                  <c:v>13.65</c:v>
                </c:pt>
                <c:pt idx="13">
                  <c:v>13.65</c:v>
                </c:pt>
                <c:pt idx="14">
                  <c:v>13.65</c:v>
                </c:pt>
              </c:numCache>
            </c:numRef>
          </c:xVal>
          <c:yVal>
            <c:numRef>
              <c:f>'STable3A-10 KV XRF2'!$H$45:$H$59</c:f>
              <c:numCache>
                <c:formatCode>0.00</c:formatCode>
                <c:ptCount val="15"/>
                <c:pt idx="0">
                  <c:v>15.581858898852746</c:v>
                </c:pt>
                <c:pt idx="1">
                  <c:v>15.600525436993617</c:v>
                </c:pt>
                <c:pt idx="2">
                  <c:v>15.781849158726061</c:v>
                </c:pt>
                <c:pt idx="3">
                  <c:v>15.844000474136983</c:v>
                </c:pt>
                <c:pt idx="4">
                  <c:v>15.178494852398465</c:v>
                </c:pt>
                <c:pt idx="5">
                  <c:v>13.528455440161069</c:v>
                </c:pt>
                <c:pt idx="6">
                  <c:v>13.370012154071503</c:v>
                </c:pt>
                <c:pt idx="7">
                  <c:v>13.463329110835316</c:v>
                </c:pt>
                <c:pt idx="8">
                  <c:v>13.559866186406579</c:v>
                </c:pt>
                <c:pt idx="9">
                  <c:v>13.486342055446501</c:v>
                </c:pt>
                <c:pt idx="10">
                  <c:v>13.667021048967738</c:v>
                </c:pt>
                <c:pt idx="11">
                  <c:v>13.977325371567359</c:v>
                </c:pt>
                <c:pt idx="12">
                  <c:v>13.731149775628282</c:v>
                </c:pt>
                <c:pt idx="13">
                  <c:v>13.484948061869948</c:v>
                </c:pt>
                <c:pt idx="14">
                  <c:v>13.857291807806471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CCD-4E44-83B6-D53EBDE201D0}"/>
            </c:ext>
          </c:extLst>
        </c:ser>
        <c:ser>
          <c:idx val="1"/>
          <c:order val="1"/>
          <c:tx>
            <c:strRef>
              <c:f>'STable3A-10 KV XRF2'!$I$44</c:f>
              <c:strCache>
                <c:ptCount val="1"/>
                <c:pt idx="0">
                  <c:v> Al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'STable3A-10 KV XRF2'!$G$45:$G$59</c:f>
              <c:numCache>
                <c:formatCode>0.00</c:formatCode>
                <c:ptCount val="15"/>
                <c:pt idx="0">
                  <c:v>15.35</c:v>
                </c:pt>
                <c:pt idx="1">
                  <c:v>15.35</c:v>
                </c:pt>
                <c:pt idx="2">
                  <c:v>15.35</c:v>
                </c:pt>
                <c:pt idx="3">
                  <c:v>15.35</c:v>
                </c:pt>
                <c:pt idx="4">
                  <c:v>15.35</c:v>
                </c:pt>
                <c:pt idx="5">
                  <c:v>13.8</c:v>
                </c:pt>
                <c:pt idx="6">
                  <c:v>13.8</c:v>
                </c:pt>
                <c:pt idx="7">
                  <c:v>13.8</c:v>
                </c:pt>
                <c:pt idx="8">
                  <c:v>13.8</c:v>
                </c:pt>
                <c:pt idx="9">
                  <c:v>13.8</c:v>
                </c:pt>
                <c:pt idx="10">
                  <c:v>13.65</c:v>
                </c:pt>
                <c:pt idx="11">
                  <c:v>13.65</c:v>
                </c:pt>
                <c:pt idx="12">
                  <c:v>13.65</c:v>
                </c:pt>
                <c:pt idx="13">
                  <c:v>13.65</c:v>
                </c:pt>
                <c:pt idx="14">
                  <c:v>13.65</c:v>
                </c:pt>
              </c:numCache>
            </c:numRef>
          </c:xVal>
          <c:yVal>
            <c:numRef>
              <c:f>'STable3A-10 KV XRF2'!$I$45:$I$59</c:f>
              <c:numCache>
                <c:formatCode>0.00</c:formatCode>
                <c:ptCount val="15"/>
                <c:pt idx="0">
                  <c:v>15.28090755180577</c:v>
                </c:pt>
                <c:pt idx="1">
                  <c:v>15.295385222151141</c:v>
                </c:pt>
                <c:pt idx="2">
                  <c:v>15.436018962013721</c:v>
                </c:pt>
                <c:pt idx="3">
                  <c:v>15.484223200489003</c:v>
                </c:pt>
                <c:pt idx="4">
                  <c:v>14.968060485591938</c:v>
                </c:pt>
                <c:pt idx="5">
                  <c:v>13.688298459716449</c:v>
                </c:pt>
                <c:pt idx="6">
                  <c:v>13.565410667286447</c:v>
                </c:pt>
                <c:pt idx="7">
                  <c:v>13.637786815850474</c:v>
                </c:pt>
                <c:pt idx="8">
                  <c:v>13.712660471890999</c:v>
                </c:pt>
                <c:pt idx="9">
                  <c:v>13.65563553655287</c:v>
                </c:pt>
                <c:pt idx="10">
                  <c:v>13.795769228552594</c:v>
                </c:pt>
                <c:pt idx="11">
                  <c:v>14.036439654715043</c:v>
                </c:pt>
                <c:pt idx="12">
                  <c:v>13.845507136956025</c:v>
                </c:pt>
                <c:pt idx="13">
                  <c:v>13.6545543623516</c:v>
                </c:pt>
                <c:pt idx="14">
                  <c:v>13.943342244075989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CCD-4E44-83B6-D53EBDE201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3027423"/>
        <c:axId val="1785246767"/>
      </c:scatterChart>
      <c:valAx>
        <c:axId val="1783027423"/>
        <c:scaling>
          <c:orientation val="minMax"/>
          <c:max val="16"/>
          <c:min val="1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46767"/>
        <c:crosses val="autoZero"/>
        <c:crossBetween val="midCat"/>
        <c:majorUnit val="1"/>
      </c:valAx>
      <c:valAx>
        <c:axId val="17852467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3027423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SiO2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'STable3A-10 KV XRF2'!$L$44</c:f>
              <c:strCache>
                <c:ptCount val="1"/>
                <c:pt idx="0">
                  <c:v>SiO2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'STable3A-10 KV XRF2'!$K$45:$K$59</c:f>
              <c:numCache>
                <c:formatCode>0.00</c:formatCode>
                <c:ptCount val="15"/>
                <c:pt idx="0">
                  <c:v>47.77</c:v>
                </c:pt>
                <c:pt idx="1">
                  <c:v>47.77</c:v>
                </c:pt>
                <c:pt idx="2">
                  <c:v>47.77</c:v>
                </c:pt>
                <c:pt idx="3">
                  <c:v>47.77</c:v>
                </c:pt>
                <c:pt idx="4">
                  <c:v>47.77</c:v>
                </c:pt>
                <c:pt idx="5">
                  <c:v>49.94</c:v>
                </c:pt>
                <c:pt idx="6">
                  <c:v>49.94</c:v>
                </c:pt>
                <c:pt idx="7">
                  <c:v>49.94</c:v>
                </c:pt>
                <c:pt idx="8">
                  <c:v>49.94</c:v>
                </c:pt>
                <c:pt idx="9">
                  <c:v>49.94</c:v>
                </c:pt>
                <c:pt idx="10">
                  <c:v>54.11</c:v>
                </c:pt>
                <c:pt idx="11">
                  <c:v>54.11</c:v>
                </c:pt>
                <c:pt idx="12">
                  <c:v>54.11</c:v>
                </c:pt>
                <c:pt idx="13">
                  <c:v>54.11</c:v>
                </c:pt>
                <c:pt idx="14">
                  <c:v>54.11</c:v>
                </c:pt>
              </c:numCache>
            </c:numRef>
          </c:xVal>
          <c:yVal>
            <c:numRef>
              <c:f>'STable3A-10 KV XRF2'!$L$45:$L$59</c:f>
              <c:numCache>
                <c:formatCode>0.00</c:formatCode>
                <c:ptCount val="15"/>
                <c:pt idx="0">
                  <c:v>46.706467286208927</c:v>
                </c:pt>
                <c:pt idx="1">
                  <c:v>46.072936081693861</c:v>
                </c:pt>
                <c:pt idx="2">
                  <c:v>46.802361975454431</c:v>
                </c:pt>
                <c:pt idx="3">
                  <c:v>46.815596996560629</c:v>
                </c:pt>
                <c:pt idx="4">
                  <c:v>45.368264736840935</c:v>
                </c:pt>
                <c:pt idx="5">
                  <c:v>49.816226349992476</c:v>
                </c:pt>
                <c:pt idx="6">
                  <c:v>49.625852129290863</c:v>
                </c:pt>
                <c:pt idx="7">
                  <c:v>49.698102789007102</c:v>
                </c:pt>
                <c:pt idx="8">
                  <c:v>49.553275411413381</c:v>
                </c:pt>
                <c:pt idx="9">
                  <c:v>49.922422778886656</c:v>
                </c:pt>
                <c:pt idx="10">
                  <c:v>55.703970458300518</c:v>
                </c:pt>
                <c:pt idx="11">
                  <c:v>56.276078425206194</c:v>
                </c:pt>
                <c:pt idx="12">
                  <c:v>56.008372848777014</c:v>
                </c:pt>
                <c:pt idx="13">
                  <c:v>55.059570575423692</c:v>
                </c:pt>
                <c:pt idx="14">
                  <c:v>56.536315665557183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BFC-144C-8D01-34D883E71CB0}"/>
            </c:ext>
          </c:extLst>
        </c:ser>
        <c:ser>
          <c:idx val="1"/>
          <c:order val="1"/>
          <c:tx>
            <c:strRef>
              <c:f>'STable3A-10 KV XRF2'!$M$44</c:f>
              <c:strCache>
                <c:ptCount val="1"/>
                <c:pt idx="0">
                  <c:v> Si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'STable3A-10 KV XRF2'!$K$45:$K$59</c:f>
              <c:numCache>
                <c:formatCode>0.00</c:formatCode>
                <c:ptCount val="15"/>
                <c:pt idx="0">
                  <c:v>47.77</c:v>
                </c:pt>
                <c:pt idx="1">
                  <c:v>47.77</c:v>
                </c:pt>
                <c:pt idx="2">
                  <c:v>47.77</c:v>
                </c:pt>
                <c:pt idx="3">
                  <c:v>47.77</c:v>
                </c:pt>
                <c:pt idx="4">
                  <c:v>47.77</c:v>
                </c:pt>
                <c:pt idx="5">
                  <c:v>49.94</c:v>
                </c:pt>
                <c:pt idx="6">
                  <c:v>49.94</c:v>
                </c:pt>
                <c:pt idx="7">
                  <c:v>49.94</c:v>
                </c:pt>
                <c:pt idx="8">
                  <c:v>49.94</c:v>
                </c:pt>
                <c:pt idx="9">
                  <c:v>49.94</c:v>
                </c:pt>
                <c:pt idx="10">
                  <c:v>54.11</c:v>
                </c:pt>
                <c:pt idx="11">
                  <c:v>54.11</c:v>
                </c:pt>
                <c:pt idx="12">
                  <c:v>54.11</c:v>
                </c:pt>
                <c:pt idx="13">
                  <c:v>54.11</c:v>
                </c:pt>
                <c:pt idx="14">
                  <c:v>54.11</c:v>
                </c:pt>
              </c:numCache>
            </c:numRef>
          </c:xVal>
          <c:yVal>
            <c:numRef>
              <c:f>'STable3A-10 KV XRF2'!$M$45:$M$59</c:f>
              <c:numCache>
                <c:formatCode>0.00</c:formatCode>
                <c:ptCount val="15"/>
                <c:pt idx="0">
                  <c:v>48.010658307644341</c:v>
                </c:pt>
                <c:pt idx="1">
                  <c:v>47.595123845567841</c:v>
                </c:pt>
                <c:pt idx="2">
                  <c:v>48.07355583791221</c:v>
                </c:pt>
                <c:pt idx="3">
                  <c:v>48.082236716354721</c:v>
                </c:pt>
                <c:pt idx="4">
                  <c:v>47.132928414407793</c:v>
                </c:pt>
                <c:pt idx="5">
                  <c:v>50.050355879835649</c:v>
                </c:pt>
                <c:pt idx="6">
                  <c:v>49.925489024298471</c:v>
                </c:pt>
                <c:pt idx="7">
                  <c:v>49.972878385400016</c:v>
                </c:pt>
                <c:pt idx="8">
                  <c:v>49.877885800956726</c:v>
                </c:pt>
                <c:pt idx="9">
                  <c:v>50.120010343010463</c:v>
                </c:pt>
                <c:pt idx="10">
                  <c:v>53.912139740604715</c:v>
                </c:pt>
                <c:pt idx="11">
                  <c:v>54.287386570726994</c:v>
                </c:pt>
                <c:pt idx="12">
                  <c:v>54.111797914787743</c:v>
                </c:pt>
                <c:pt idx="13">
                  <c:v>53.489476489315699</c:v>
                </c:pt>
                <c:pt idx="14">
                  <c:v>54.458076729176717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BFC-144C-8D01-34D883E71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69840671"/>
        <c:axId val="1591490463"/>
      </c:scatterChart>
      <c:valAx>
        <c:axId val="1869840671"/>
        <c:scaling>
          <c:orientation val="minMax"/>
          <c:max val="60"/>
          <c:min val="4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1490463"/>
        <c:crosses val="autoZero"/>
        <c:crossBetween val="midCat"/>
      </c:valAx>
      <c:valAx>
        <c:axId val="1591490463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9840671"/>
        <c:crosses val="autoZero"/>
        <c:crossBetween val="midCat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P2O5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'STable3A-10 KV XRF2'!$P$44</c:f>
              <c:strCache>
                <c:ptCount val="1"/>
                <c:pt idx="0">
                  <c:v>P2O5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'STable3A-10 KV XRF2'!$O$45:$O$59</c:f>
              <c:numCache>
                <c:formatCode>0.000</c:formatCode>
                <c:ptCount val="15"/>
                <c:pt idx="0">
                  <c:v>4.5999999999999999E-2</c:v>
                </c:pt>
                <c:pt idx="1">
                  <c:v>4.5999999999999999E-2</c:v>
                </c:pt>
                <c:pt idx="2">
                  <c:v>4.5999999999999999E-2</c:v>
                </c:pt>
                <c:pt idx="3">
                  <c:v>4.5999999999999999E-2</c:v>
                </c:pt>
                <c:pt idx="4">
                  <c:v>4.5999999999999999E-2</c:v>
                </c:pt>
                <c:pt idx="5">
                  <c:v>0.27300000000000002</c:v>
                </c:pt>
                <c:pt idx="6">
                  <c:v>0.27300000000000002</c:v>
                </c:pt>
                <c:pt idx="7">
                  <c:v>0.27300000000000002</c:v>
                </c:pt>
                <c:pt idx="8">
                  <c:v>0.27300000000000002</c:v>
                </c:pt>
                <c:pt idx="9">
                  <c:v>0.27300000000000002</c:v>
                </c:pt>
                <c:pt idx="10">
                  <c:v>0.36</c:v>
                </c:pt>
                <c:pt idx="11">
                  <c:v>0.36</c:v>
                </c:pt>
                <c:pt idx="12">
                  <c:v>0.36</c:v>
                </c:pt>
                <c:pt idx="13">
                  <c:v>0.36</c:v>
                </c:pt>
                <c:pt idx="14">
                  <c:v>0.36</c:v>
                </c:pt>
              </c:numCache>
            </c:numRef>
          </c:xVal>
          <c:yVal>
            <c:numRef>
              <c:f>'STable3A-10 KV XRF2'!$P$45:$P$59</c:f>
              <c:numCache>
                <c:formatCode>0.000</c:formatCode>
                <c:ptCount val="15"/>
                <c:pt idx="0">
                  <c:v>4.5758270145312419E-2</c:v>
                </c:pt>
                <c:pt idx="1">
                  <c:v>4.0964097499998547E-2</c:v>
                </c:pt>
                <c:pt idx="2">
                  <c:v>4.9479781281922715E-2</c:v>
                </c:pt>
                <c:pt idx="3">
                  <c:v>4.4537878137896079E-2</c:v>
                </c:pt>
                <c:pt idx="4">
                  <c:v>4.7068538750835331E-2</c:v>
                </c:pt>
                <c:pt idx="5">
                  <c:v>0.24069023123383285</c:v>
                </c:pt>
                <c:pt idx="6">
                  <c:v>0.24689968644134852</c:v>
                </c:pt>
                <c:pt idx="7">
                  <c:v>0.2729134822947118</c:v>
                </c:pt>
                <c:pt idx="8">
                  <c:v>0.25522200240576143</c:v>
                </c:pt>
                <c:pt idx="9">
                  <c:v>0.26977874324371293</c:v>
                </c:pt>
                <c:pt idx="10">
                  <c:v>0.3765414521126384</c:v>
                </c:pt>
                <c:pt idx="11">
                  <c:v>0.39238767230727856</c:v>
                </c:pt>
                <c:pt idx="12">
                  <c:v>0.38806512296123524</c:v>
                </c:pt>
                <c:pt idx="13">
                  <c:v>0.3756986504202442</c:v>
                </c:pt>
                <c:pt idx="14">
                  <c:v>0.38683475133153422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51F-4349-9073-A5954F219F2F}"/>
            </c:ext>
          </c:extLst>
        </c:ser>
        <c:ser>
          <c:idx val="1"/>
          <c:order val="1"/>
          <c:tx>
            <c:strRef>
              <c:f>'STable3A-10 KV XRF2'!$Q$44</c:f>
              <c:strCache>
                <c:ptCount val="1"/>
                <c:pt idx="0">
                  <c:v> P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'STable3A-10 KV XRF2'!$O$45:$O$59</c:f>
              <c:numCache>
                <c:formatCode>0.000</c:formatCode>
                <c:ptCount val="15"/>
                <c:pt idx="0">
                  <c:v>4.5999999999999999E-2</c:v>
                </c:pt>
                <c:pt idx="1">
                  <c:v>4.5999999999999999E-2</c:v>
                </c:pt>
                <c:pt idx="2">
                  <c:v>4.5999999999999999E-2</c:v>
                </c:pt>
                <c:pt idx="3">
                  <c:v>4.5999999999999999E-2</c:v>
                </c:pt>
                <c:pt idx="4">
                  <c:v>4.5999999999999999E-2</c:v>
                </c:pt>
                <c:pt idx="5">
                  <c:v>0.27300000000000002</c:v>
                </c:pt>
                <c:pt idx="6">
                  <c:v>0.27300000000000002</c:v>
                </c:pt>
                <c:pt idx="7">
                  <c:v>0.27300000000000002</c:v>
                </c:pt>
                <c:pt idx="8">
                  <c:v>0.27300000000000002</c:v>
                </c:pt>
                <c:pt idx="9">
                  <c:v>0.27300000000000002</c:v>
                </c:pt>
                <c:pt idx="10">
                  <c:v>0.36</c:v>
                </c:pt>
                <c:pt idx="11">
                  <c:v>0.36</c:v>
                </c:pt>
                <c:pt idx="12">
                  <c:v>0.36</c:v>
                </c:pt>
                <c:pt idx="13">
                  <c:v>0.36</c:v>
                </c:pt>
                <c:pt idx="14">
                  <c:v>0.36</c:v>
                </c:pt>
              </c:numCache>
            </c:numRef>
          </c:xVal>
          <c:yVal>
            <c:numRef>
              <c:f>'STable3A-10 KV XRF2'!$Q$45:$Q$59</c:f>
              <c:numCache>
                <c:formatCode>0.000</c:formatCode>
                <c:ptCount val="15"/>
                <c:pt idx="0">
                  <c:v>5.4310534015068593E-2</c:v>
                </c:pt>
                <c:pt idx="1">
                  <c:v>4.9806344415092289E-2</c:v>
                </c:pt>
                <c:pt idx="2">
                  <c:v>5.7806943718649188E-2</c:v>
                </c:pt>
                <c:pt idx="3">
                  <c:v>5.3163959330681312E-2</c:v>
                </c:pt>
                <c:pt idx="4">
                  <c:v>5.5541548970681517E-2</c:v>
                </c:pt>
                <c:pt idx="5">
                  <c:v>0.23745172996180244</c:v>
                </c:pt>
                <c:pt idx="6">
                  <c:v>0.24328559654033483</c:v>
                </c:pt>
                <c:pt idx="7">
                  <c:v>0.26772590718562539</c:v>
                </c:pt>
                <c:pt idx="8">
                  <c:v>0.25110452418184681</c:v>
                </c:pt>
                <c:pt idx="9">
                  <c:v>0.26478077773853514</c:v>
                </c:pt>
                <c:pt idx="10">
                  <c:v>0.3650857768550676</c:v>
                </c:pt>
                <c:pt idx="11">
                  <c:v>0.3799735135888288</c:v>
                </c:pt>
                <c:pt idx="12">
                  <c:v>0.37591242041379191</c:v>
                </c:pt>
                <c:pt idx="13">
                  <c:v>0.36429395334378145</c:v>
                </c:pt>
                <c:pt idx="14">
                  <c:v>0.37475646974021282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51F-4349-9073-A5954F219F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9687839"/>
        <c:axId val="1590914095"/>
      </c:scatterChart>
      <c:valAx>
        <c:axId val="1859687839"/>
        <c:scaling>
          <c:orientation val="minMax"/>
          <c:max val="0.4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0914095"/>
        <c:crosses val="autoZero"/>
        <c:crossBetween val="midCat"/>
        <c:majorUnit val="0.05"/>
      </c:valAx>
      <c:valAx>
        <c:axId val="1590914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96878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K2O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'STable3A-10 KV XRF2'!$T$44</c:f>
              <c:strCache>
                <c:ptCount val="1"/>
                <c:pt idx="0">
                  <c:v>K2O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'STable3A-10 KV XRF2'!$S$45:$S$59</c:f>
              <c:numCache>
                <c:formatCode>0.00</c:formatCode>
                <c:ptCount val="15"/>
                <c:pt idx="0">
                  <c:v>2.7E-2</c:v>
                </c:pt>
                <c:pt idx="1">
                  <c:v>2.7E-2</c:v>
                </c:pt>
                <c:pt idx="2">
                  <c:v>2.7E-2</c:v>
                </c:pt>
                <c:pt idx="3">
                  <c:v>2.7E-2</c:v>
                </c:pt>
                <c:pt idx="4">
                  <c:v>2.7E-2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1.69</c:v>
                </c:pt>
                <c:pt idx="11">
                  <c:v>1.69</c:v>
                </c:pt>
                <c:pt idx="12">
                  <c:v>1.69</c:v>
                </c:pt>
                <c:pt idx="13">
                  <c:v>1.69</c:v>
                </c:pt>
                <c:pt idx="14">
                  <c:v>1.69</c:v>
                </c:pt>
              </c:numCache>
            </c:numRef>
          </c:xVal>
          <c:yVal>
            <c:numRef>
              <c:f>'STable3A-10 KV XRF2'!$T$45:$T$59</c:f>
              <c:numCache>
                <c:formatCode>0.000</c:formatCode>
                <c:ptCount val="15"/>
                <c:pt idx="0">
                  <c:v>-5.1251498228373025E-3</c:v>
                </c:pt>
                <c:pt idx="1">
                  <c:v>-4.2377211364272652E-3</c:v>
                </c:pt>
                <c:pt idx="2">
                  <c:v>-9.0770702160481425E-3</c:v>
                </c:pt>
                <c:pt idx="3">
                  <c:v>-1.0899895521121446E-2</c:v>
                </c:pt>
                <c:pt idx="4">
                  <c:v>-1.4967022436793063E-2</c:v>
                </c:pt>
                <c:pt idx="5" formatCode="0.00">
                  <c:v>0.47831435597659089</c:v>
                </c:pt>
                <c:pt idx="6" formatCode="0.00">
                  <c:v>0.47785133171601879</c:v>
                </c:pt>
                <c:pt idx="7" formatCode="0.00">
                  <c:v>0.48737098330355422</c:v>
                </c:pt>
                <c:pt idx="8" formatCode="0.00">
                  <c:v>0.48417740401157677</c:v>
                </c:pt>
                <c:pt idx="9" formatCode="0.00">
                  <c:v>0.48897248602773125</c:v>
                </c:pt>
                <c:pt idx="10" formatCode="0.00">
                  <c:v>1.794614273134383</c:v>
                </c:pt>
                <c:pt idx="11" formatCode="0.00">
                  <c:v>1.8095322729153944</c:v>
                </c:pt>
                <c:pt idx="12" formatCode="0.00">
                  <c:v>1.7880641152193328</c:v>
                </c:pt>
                <c:pt idx="13" formatCode="0.00">
                  <c:v>1.7740731268410921</c:v>
                </c:pt>
                <c:pt idx="14" formatCode="0.00">
                  <c:v>1.8133118068605032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893-A448-B484-1E23671F462C}"/>
            </c:ext>
          </c:extLst>
        </c:ser>
        <c:ser>
          <c:idx val="1"/>
          <c:order val="1"/>
          <c:tx>
            <c:strRef>
              <c:f>'STable3A-10 KV XRF2'!$U$44</c:f>
              <c:strCache>
                <c:ptCount val="1"/>
                <c:pt idx="0">
                  <c:v> K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'STable3A-10 KV XRF2'!$S$45:$S$59</c:f>
              <c:numCache>
                <c:formatCode>0.00</c:formatCode>
                <c:ptCount val="15"/>
                <c:pt idx="0">
                  <c:v>2.7E-2</c:v>
                </c:pt>
                <c:pt idx="1">
                  <c:v>2.7E-2</c:v>
                </c:pt>
                <c:pt idx="2">
                  <c:v>2.7E-2</c:v>
                </c:pt>
                <c:pt idx="3">
                  <c:v>2.7E-2</c:v>
                </c:pt>
                <c:pt idx="4">
                  <c:v>2.7E-2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1.69</c:v>
                </c:pt>
                <c:pt idx="11">
                  <c:v>1.69</c:v>
                </c:pt>
                <c:pt idx="12">
                  <c:v>1.69</c:v>
                </c:pt>
                <c:pt idx="13">
                  <c:v>1.69</c:v>
                </c:pt>
                <c:pt idx="14">
                  <c:v>1.69</c:v>
                </c:pt>
              </c:numCache>
            </c:numRef>
          </c:xVal>
          <c:yVal>
            <c:numRef>
              <c:f>'STable3A-10 KV XRF2'!$U$45:$U$59</c:f>
              <c:numCache>
                <c:formatCode>0.000</c:formatCode>
                <c:ptCount val="15"/>
                <c:pt idx="0">
                  <c:v>4.841937031393502E-2</c:v>
                </c:pt>
                <c:pt idx="1">
                  <c:v>4.923146923188601E-2</c:v>
                </c:pt>
                <c:pt idx="2">
                  <c:v>4.480291039518039E-2</c:v>
                </c:pt>
                <c:pt idx="3">
                  <c:v>4.3134816405733079E-2</c:v>
                </c:pt>
                <c:pt idx="4">
                  <c:v>3.9412929320081495E-2</c:v>
                </c:pt>
                <c:pt idx="5" formatCode="0.00">
                  <c:v>0.4908219042490109</c:v>
                </c:pt>
                <c:pt idx="6" formatCode="0.00">
                  <c:v>0.4903981840033686</c:v>
                </c:pt>
                <c:pt idx="7" formatCode="0.00">
                  <c:v>0.49910975584220801</c:v>
                </c:pt>
                <c:pt idx="8" formatCode="0.00">
                  <c:v>0.49618726491181314</c:v>
                </c:pt>
                <c:pt idx="9" formatCode="0.00">
                  <c:v>0.50057531431391022</c:v>
                </c:pt>
                <c:pt idx="10" formatCode="0.00">
                  <c:v>1.6953871327488503</c:v>
                </c:pt>
                <c:pt idx="11" formatCode="0.00">
                  <c:v>1.7090388116563258</c:v>
                </c:pt>
                <c:pt idx="12" formatCode="0.00">
                  <c:v>1.6893929878257929</c:v>
                </c:pt>
                <c:pt idx="13" formatCode="0.00">
                  <c:v>1.6765896305566046</c:v>
                </c:pt>
                <c:pt idx="14" formatCode="0.00">
                  <c:v>1.7124975182252991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893-A448-B484-1E23671F4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4542191"/>
        <c:axId val="1858656703"/>
      </c:scatterChart>
      <c:valAx>
        <c:axId val="2114542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8656703"/>
        <c:crosses val="autoZero"/>
        <c:crossBetween val="midCat"/>
      </c:valAx>
      <c:valAx>
        <c:axId val="18586567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4542191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CaO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'STable3A-10 KV XRF2'!$X$44</c:f>
              <c:strCache>
                <c:ptCount val="1"/>
                <c:pt idx="0">
                  <c:v>CaO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'STable3A-10 KV XRF2'!$W$45:$W$59</c:f>
              <c:numCache>
                <c:formatCode>0.00</c:formatCode>
                <c:ptCount val="15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11.4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11.4</c:v>
                </c:pt>
                <c:pt idx="10">
                  <c:v>6.95</c:v>
                </c:pt>
                <c:pt idx="11">
                  <c:v>6.95</c:v>
                </c:pt>
                <c:pt idx="12">
                  <c:v>6.95</c:v>
                </c:pt>
                <c:pt idx="13">
                  <c:v>6.95</c:v>
                </c:pt>
                <c:pt idx="14">
                  <c:v>6.95</c:v>
                </c:pt>
              </c:numCache>
            </c:numRef>
          </c:xVal>
          <c:yVal>
            <c:numRef>
              <c:f>'STable3A-10 KV XRF2'!$X$45:$X$59</c:f>
              <c:numCache>
                <c:formatCode>0.00</c:formatCode>
                <c:ptCount val="15"/>
                <c:pt idx="0">
                  <c:v>13.492205266934063</c:v>
                </c:pt>
                <c:pt idx="1">
                  <c:v>13.355803867625488</c:v>
                </c:pt>
                <c:pt idx="2">
                  <c:v>13.555432876541632</c:v>
                </c:pt>
                <c:pt idx="3">
                  <c:v>13.525239277750988</c:v>
                </c:pt>
                <c:pt idx="4">
                  <c:v>13.176314106480731</c:v>
                </c:pt>
                <c:pt idx="5">
                  <c:v>11.424245664435013</c:v>
                </c:pt>
                <c:pt idx="6">
                  <c:v>11.335688602133569</c:v>
                </c:pt>
                <c:pt idx="7">
                  <c:v>11.359404679496155</c:v>
                </c:pt>
                <c:pt idx="8">
                  <c:v>11.276586050871162</c:v>
                </c:pt>
                <c:pt idx="9">
                  <c:v>11.39744617637489</c:v>
                </c:pt>
                <c:pt idx="10">
                  <c:v>6.9219380786470674</c:v>
                </c:pt>
                <c:pt idx="11">
                  <c:v>6.8825281825358644</c:v>
                </c:pt>
                <c:pt idx="12">
                  <c:v>6.8959758562310771</c:v>
                </c:pt>
                <c:pt idx="13">
                  <c:v>6.8081412647360304</c:v>
                </c:pt>
                <c:pt idx="14">
                  <c:v>6.9024719070087972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754-1D43-B12B-EE2640C9B655}"/>
            </c:ext>
          </c:extLst>
        </c:ser>
        <c:ser>
          <c:idx val="1"/>
          <c:order val="1"/>
          <c:tx>
            <c:strRef>
              <c:f>'STable3A-10 KV XRF2'!$Y$44</c:f>
              <c:strCache>
                <c:ptCount val="1"/>
                <c:pt idx="0">
                  <c:v> Ca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'STable3A-10 KV XRF2'!$W$45:$W$59</c:f>
              <c:numCache>
                <c:formatCode>0.00</c:formatCode>
                <c:ptCount val="15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11.4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11.4</c:v>
                </c:pt>
                <c:pt idx="10">
                  <c:v>6.95</c:v>
                </c:pt>
                <c:pt idx="11">
                  <c:v>6.95</c:v>
                </c:pt>
                <c:pt idx="12">
                  <c:v>6.95</c:v>
                </c:pt>
                <c:pt idx="13">
                  <c:v>6.95</c:v>
                </c:pt>
                <c:pt idx="14">
                  <c:v>6.95</c:v>
                </c:pt>
              </c:numCache>
            </c:numRef>
          </c:xVal>
          <c:yVal>
            <c:numRef>
              <c:f>'STable3A-10 KV XRF2'!$Y$45:$Y$59</c:f>
              <c:numCache>
                <c:formatCode>0.00</c:formatCode>
                <c:ptCount val="15"/>
                <c:pt idx="0">
                  <c:v>13.368649370898886</c:v>
                </c:pt>
                <c:pt idx="1">
                  <c:v>13.236871420732687</c:v>
                </c:pt>
                <c:pt idx="2">
                  <c:v>13.429733823332874</c:v>
                </c:pt>
                <c:pt idx="3">
                  <c:v>13.400563663958112</c:v>
                </c:pt>
                <c:pt idx="4">
                  <c:v>13.063465627834859</c:v>
                </c:pt>
                <c:pt idx="5">
                  <c:v>11.370785134716511</c:v>
                </c:pt>
                <c:pt idx="6">
                  <c:v>11.285229794360914</c:v>
                </c:pt>
                <c:pt idx="7">
                  <c:v>11.308141993771381</c:v>
                </c:pt>
                <c:pt idx="8">
                  <c:v>11.228130577678149</c:v>
                </c:pt>
                <c:pt idx="9">
                  <c:v>11.344894039610681</c:v>
                </c:pt>
                <c:pt idx="10">
                  <c:v>7.0210873480342979</c:v>
                </c:pt>
                <c:pt idx="11">
                  <c:v>6.9830132860956189</c:v>
                </c:pt>
                <c:pt idx="12">
                  <c:v>6.9960051386942128</c:v>
                </c:pt>
                <c:pt idx="13">
                  <c:v>6.9111477803417678</c:v>
                </c:pt>
                <c:pt idx="14">
                  <c:v>7.0022809999390594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754-1D43-B12B-EE2640C9B6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08329856"/>
        <c:axId val="1870340927"/>
      </c:scatterChart>
      <c:valAx>
        <c:axId val="1908329856"/>
        <c:scaling>
          <c:orientation val="minMax"/>
          <c:min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0340927"/>
        <c:crosses val="autoZero"/>
        <c:crossBetween val="midCat"/>
        <c:majorUnit val="2"/>
      </c:valAx>
      <c:valAx>
        <c:axId val="1870340927"/>
        <c:scaling>
          <c:orientation val="minMax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83298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TiO2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'STable3A-10 KV XRF2'!$AB$44</c:f>
              <c:strCache>
                <c:ptCount val="1"/>
                <c:pt idx="0">
                  <c:v>TiO2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'STable3A-10 KV XRF2'!$AA$45:$AA$59</c:f>
              <c:numCache>
                <c:formatCode>0.00</c:formatCode>
                <c:ptCount val="15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2.71</c:v>
                </c:pt>
                <c:pt idx="6">
                  <c:v>2.71</c:v>
                </c:pt>
                <c:pt idx="7">
                  <c:v>2.71</c:v>
                </c:pt>
                <c:pt idx="8">
                  <c:v>2.71</c:v>
                </c:pt>
                <c:pt idx="9">
                  <c:v>2.71</c:v>
                </c:pt>
                <c:pt idx="10">
                  <c:v>2.2400000000000002</c:v>
                </c:pt>
                <c:pt idx="11">
                  <c:v>2.2400000000000002</c:v>
                </c:pt>
                <c:pt idx="12">
                  <c:v>2.2400000000000002</c:v>
                </c:pt>
                <c:pt idx="13">
                  <c:v>2.2400000000000002</c:v>
                </c:pt>
                <c:pt idx="14">
                  <c:v>2.2400000000000002</c:v>
                </c:pt>
              </c:numCache>
            </c:numRef>
          </c:xVal>
          <c:yVal>
            <c:numRef>
              <c:f>'STable3A-10 KV XRF2'!$AB$45:$AB$59</c:f>
              <c:numCache>
                <c:formatCode>0.00</c:formatCode>
                <c:ptCount val="15"/>
                <c:pt idx="0">
                  <c:v>0.9196154990576052</c:v>
                </c:pt>
                <c:pt idx="1">
                  <c:v>0.89745957082339256</c:v>
                </c:pt>
                <c:pt idx="2">
                  <c:v>0.91712610608373402</c:v>
                </c:pt>
                <c:pt idx="3">
                  <c:v>0.91500234282120496</c:v>
                </c:pt>
                <c:pt idx="4">
                  <c:v>0.88810544626779808</c:v>
                </c:pt>
                <c:pt idx="5">
                  <c:v>2.736120884639019</c:v>
                </c:pt>
                <c:pt idx="6">
                  <c:v>2.6844038385505464</c:v>
                </c:pt>
                <c:pt idx="7">
                  <c:v>2.7017150353206758</c:v>
                </c:pt>
                <c:pt idx="8">
                  <c:v>2.6939744696745462</c:v>
                </c:pt>
                <c:pt idx="9">
                  <c:v>2.7093802487912972</c:v>
                </c:pt>
                <c:pt idx="10">
                  <c:v>2.3542523249539093</c:v>
                </c:pt>
                <c:pt idx="11">
                  <c:v>2.3681205287901781</c:v>
                </c:pt>
                <c:pt idx="12">
                  <c:v>2.368698235636554</c:v>
                </c:pt>
                <c:pt idx="13">
                  <c:v>2.3383566925561001</c:v>
                </c:pt>
                <c:pt idx="14">
                  <c:v>2.391440675054318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66B-1844-8F5E-A66289E31F79}"/>
            </c:ext>
          </c:extLst>
        </c:ser>
        <c:ser>
          <c:idx val="1"/>
          <c:order val="1"/>
          <c:tx>
            <c:strRef>
              <c:f>'STable3A-10 KV XRF2'!$AC$44</c:f>
              <c:strCache>
                <c:ptCount val="1"/>
                <c:pt idx="0">
                  <c:v> Ti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'STable3A-10 KV XRF2'!$AA$45:$AA$59</c:f>
              <c:numCache>
                <c:formatCode>0.00</c:formatCode>
                <c:ptCount val="15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2.71</c:v>
                </c:pt>
                <c:pt idx="6">
                  <c:v>2.71</c:v>
                </c:pt>
                <c:pt idx="7">
                  <c:v>2.71</c:v>
                </c:pt>
                <c:pt idx="8">
                  <c:v>2.71</c:v>
                </c:pt>
                <c:pt idx="9">
                  <c:v>2.71</c:v>
                </c:pt>
                <c:pt idx="10">
                  <c:v>2.2400000000000002</c:v>
                </c:pt>
                <c:pt idx="11">
                  <c:v>2.2400000000000002</c:v>
                </c:pt>
                <c:pt idx="12">
                  <c:v>2.2400000000000002</c:v>
                </c:pt>
                <c:pt idx="13">
                  <c:v>2.2400000000000002</c:v>
                </c:pt>
                <c:pt idx="14">
                  <c:v>2.2400000000000002</c:v>
                </c:pt>
              </c:numCache>
            </c:numRef>
          </c:xVal>
          <c:yVal>
            <c:numRef>
              <c:f>'STable3A-10 KV XRF2'!$AC$45:$AC$59</c:f>
              <c:numCache>
                <c:formatCode>0.00</c:formatCode>
                <c:ptCount val="15"/>
                <c:pt idx="0">
                  <c:v>0.95644485179274741</c:v>
                </c:pt>
                <c:pt idx="1">
                  <c:v>0.93550927258026817</c:v>
                </c:pt>
                <c:pt idx="2">
                  <c:v>0.95409257463944841</c:v>
                </c:pt>
                <c:pt idx="3">
                  <c:v>0.95208578830482882</c:v>
                </c:pt>
                <c:pt idx="4">
                  <c:v>0.9266703734140106</c:v>
                </c:pt>
                <c:pt idx="5">
                  <c:v>2.672897080185975</c:v>
                </c:pt>
                <c:pt idx="6">
                  <c:v>2.6240286101505497</c:v>
                </c:pt>
                <c:pt idx="7">
                  <c:v>2.6403863058161381</c:v>
                </c:pt>
                <c:pt idx="8">
                  <c:v>2.633072090698592</c:v>
                </c:pt>
                <c:pt idx="9">
                  <c:v>2.6476293191576845</c:v>
                </c:pt>
                <c:pt idx="10">
                  <c:v>2.3120618492928813</c:v>
                </c:pt>
                <c:pt idx="11">
                  <c:v>2.3251661921522642</c:v>
                </c:pt>
                <c:pt idx="12">
                  <c:v>2.3257120788926455</c:v>
                </c:pt>
                <c:pt idx="13">
                  <c:v>2.2970417486823855</c:v>
                </c:pt>
                <c:pt idx="14">
                  <c:v>2.3472018642395929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66B-1844-8F5E-A66289E31F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393072"/>
        <c:axId val="1925955360"/>
      </c:scatterChart>
      <c:valAx>
        <c:axId val="220393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5955360"/>
        <c:crosses val="autoZero"/>
        <c:crossBetween val="midCat"/>
      </c:valAx>
      <c:valAx>
        <c:axId val="192595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03930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Cr ppm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'STable3A-10 KV XRF2'!$AF$44</c:f>
              <c:strCache>
                <c:ptCount val="1"/>
                <c:pt idx="0">
                  <c:v>Cr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'STable3A-10 KV XRF2'!$AE$45:$AE$59</c:f>
              <c:numCache>
                <c:formatCode>General</c:formatCode>
                <c:ptCount val="15"/>
                <c:pt idx="0">
                  <c:v>382</c:v>
                </c:pt>
                <c:pt idx="1">
                  <c:v>382</c:v>
                </c:pt>
                <c:pt idx="2">
                  <c:v>382</c:v>
                </c:pt>
                <c:pt idx="3">
                  <c:v>382</c:v>
                </c:pt>
                <c:pt idx="4">
                  <c:v>382</c:v>
                </c:pt>
                <c:pt idx="5">
                  <c:v>289</c:v>
                </c:pt>
                <c:pt idx="6">
                  <c:v>289</c:v>
                </c:pt>
                <c:pt idx="7">
                  <c:v>289</c:v>
                </c:pt>
                <c:pt idx="8">
                  <c:v>289</c:v>
                </c:pt>
                <c:pt idx="9">
                  <c:v>289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</c:numCache>
            </c:numRef>
          </c:xVal>
          <c:yVal>
            <c:numRef>
              <c:f>'STable3A-10 KV XRF2'!$AF$45:$AF$59</c:f>
              <c:numCache>
                <c:formatCode>0</c:formatCode>
                <c:ptCount val="15"/>
                <c:pt idx="0">
                  <c:v>156.45817544389203</c:v>
                </c:pt>
                <c:pt idx="1">
                  <c:v>152.30694123033894</c:v>
                </c:pt>
                <c:pt idx="2">
                  <c:v>163.72087742877807</c:v>
                </c:pt>
                <c:pt idx="3">
                  <c:v>162.9084851953408</c:v>
                </c:pt>
                <c:pt idx="4">
                  <c:v>149.16119374935832</c:v>
                </c:pt>
                <c:pt idx="5">
                  <c:v>110.76751585164145</c:v>
                </c:pt>
                <c:pt idx="6">
                  <c:v>123.52812552066835</c:v>
                </c:pt>
                <c:pt idx="7">
                  <c:v>106.8200238790003</c:v>
                </c:pt>
                <c:pt idx="8">
                  <c:v>115.10867374565049</c:v>
                </c:pt>
                <c:pt idx="9">
                  <c:v>113.85966578031942</c:v>
                </c:pt>
                <c:pt idx="10">
                  <c:v>20.562305458890449</c:v>
                </c:pt>
                <c:pt idx="11">
                  <c:v>36.511995459503815</c:v>
                </c:pt>
                <c:pt idx="12">
                  <c:v>41.550368184909416</c:v>
                </c:pt>
                <c:pt idx="13">
                  <c:v>36.720647314582884</c:v>
                </c:pt>
                <c:pt idx="14">
                  <c:v>38.04073975743546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948-D64E-A609-D314229BF1E3}"/>
            </c:ext>
          </c:extLst>
        </c:ser>
        <c:ser>
          <c:idx val="1"/>
          <c:order val="1"/>
          <c:tx>
            <c:strRef>
              <c:f>'STable3A-10 KV XRF2'!$AG$44</c:f>
              <c:strCache>
                <c:ptCount val="1"/>
                <c:pt idx="0">
                  <c:v> Cr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'STable3A-10 KV XRF2'!$AE$45:$AE$59</c:f>
              <c:numCache>
                <c:formatCode>General</c:formatCode>
                <c:ptCount val="15"/>
                <c:pt idx="0">
                  <c:v>382</c:v>
                </c:pt>
                <c:pt idx="1">
                  <c:v>382</c:v>
                </c:pt>
                <c:pt idx="2">
                  <c:v>382</c:v>
                </c:pt>
                <c:pt idx="3">
                  <c:v>382</c:v>
                </c:pt>
                <c:pt idx="4">
                  <c:v>382</c:v>
                </c:pt>
                <c:pt idx="5">
                  <c:v>289</c:v>
                </c:pt>
                <c:pt idx="6">
                  <c:v>289</c:v>
                </c:pt>
                <c:pt idx="7">
                  <c:v>289</c:v>
                </c:pt>
                <c:pt idx="8">
                  <c:v>289</c:v>
                </c:pt>
                <c:pt idx="9">
                  <c:v>289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</c:numCache>
            </c:numRef>
          </c:xVal>
          <c:yVal>
            <c:numRef>
              <c:f>'STable3A-10 KV XRF2'!$AG$45:$AG$59</c:f>
              <c:numCache>
                <c:formatCode>0</c:formatCode>
                <c:ptCount val="15"/>
                <c:pt idx="0">
                  <c:v>393.02412940610884</c:v>
                </c:pt>
                <c:pt idx="1">
                  <c:v>380.5510545287483</c:v>
                </c:pt>
                <c:pt idx="2">
                  <c:v>414.84612763826897</c:v>
                </c:pt>
                <c:pt idx="3">
                  <c:v>412.40515981131131</c:v>
                </c:pt>
                <c:pt idx="4">
                  <c:v>371.09913207459317</c:v>
                </c:pt>
                <c:pt idx="5">
                  <c:v>255.73892963841246</c:v>
                </c:pt>
                <c:pt idx="6">
                  <c:v>294.08030757437638</c:v>
                </c:pt>
                <c:pt idx="7">
                  <c:v>243.87803227160504</c:v>
                </c:pt>
                <c:pt idx="8">
                  <c:v>268.78266185897388</c:v>
                </c:pt>
                <c:pt idx="9">
                  <c:v>265.0298093161972</c:v>
                </c:pt>
                <c:pt idx="10">
                  <c:v>-15.297655067759742</c:v>
                </c:pt>
                <c:pt idx="11">
                  <c:v>32.625846092166924</c:v>
                </c:pt>
                <c:pt idx="12">
                  <c:v>47.764476444282408</c:v>
                </c:pt>
                <c:pt idx="13">
                  <c:v>33.252775356529938</c:v>
                </c:pt>
                <c:pt idx="14">
                  <c:v>37.219213056185737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948-D64E-A609-D314229BF1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1201264"/>
        <c:axId val="1858410559"/>
      </c:scatterChart>
      <c:valAx>
        <c:axId val="221201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8410559"/>
        <c:crosses val="autoZero"/>
        <c:crossBetween val="midCat"/>
      </c:valAx>
      <c:valAx>
        <c:axId val="1858410559"/>
        <c:scaling>
          <c:orientation val="minMax"/>
          <c:max val="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1201264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MnO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'STable3A-10 KV XRF2'!$AJ$44</c:f>
              <c:strCache>
                <c:ptCount val="1"/>
                <c:pt idx="0">
                  <c:v>MnO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'STable3A-10 KV XRF2'!$AI$45:$AI$59</c:f>
              <c:numCache>
                <c:formatCode>0.000</c:formatCode>
                <c:ptCount val="15"/>
                <c:pt idx="0">
                  <c:v>0.17100000000000001</c:v>
                </c:pt>
                <c:pt idx="1">
                  <c:v>0.17100000000000001</c:v>
                </c:pt>
                <c:pt idx="2">
                  <c:v>0.17100000000000001</c:v>
                </c:pt>
                <c:pt idx="3">
                  <c:v>0.17100000000000001</c:v>
                </c:pt>
                <c:pt idx="4">
                  <c:v>0.17100000000000001</c:v>
                </c:pt>
                <c:pt idx="5">
                  <c:v>0.16800000000000001</c:v>
                </c:pt>
                <c:pt idx="6">
                  <c:v>0.16800000000000001</c:v>
                </c:pt>
                <c:pt idx="7">
                  <c:v>0.16800000000000001</c:v>
                </c:pt>
                <c:pt idx="8">
                  <c:v>0.16800000000000001</c:v>
                </c:pt>
                <c:pt idx="9">
                  <c:v>0.16800000000000001</c:v>
                </c:pt>
                <c:pt idx="10">
                  <c:v>0.18</c:v>
                </c:pt>
                <c:pt idx="11">
                  <c:v>0.18</c:v>
                </c:pt>
                <c:pt idx="12">
                  <c:v>0.18</c:v>
                </c:pt>
                <c:pt idx="13">
                  <c:v>0.18</c:v>
                </c:pt>
                <c:pt idx="14">
                  <c:v>0.18</c:v>
                </c:pt>
              </c:numCache>
            </c:numRef>
          </c:xVal>
          <c:yVal>
            <c:numRef>
              <c:f>'STable3A-10 KV XRF2'!$AJ$45:$AJ$59</c:f>
              <c:numCache>
                <c:formatCode>0.000</c:formatCode>
                <c:ptCount val="15"/>
                <c:pt idx="0">
                  <c:v>0.17700583055801405</c:v>
                </c:pt>
                <c:pt idx="1">
                  <c:v>0.17027073772187135</c:v>
                </c:pt>
                <c:pt idx="2">
                  <c:v>0.16865172191901612</c:v>
                </c:pt>
                <c:pt idx="3">
                  <c:v>0.1704797906454176</c:v>
                </c:pt>
                <c:pt idx="4">
                  <c:v>0.16056544227802563</c:v>
                </c:pt>
                <c:pt idx="5">
                  <c:v>0.16274761533308818</c:v>
                </c:pt>
                <c:pt idx="6">
                  <c:v>0.15919778628528514</c:v>
                </c:pt>
                <c:pt idx="7">
                  <c:v>0.16041584698417641</c:v>
                </c:pt>
                <c:pt idx="8">
                  <c:v>0.15807177995370975</c:v>
                </c:pt>
                <c:pt idx="9">
                  <c:v>0.16088158623292106</c:v>
                </c:pt>
                <c:pt idx="10">
                  <c:v>0.18271224029441166</c:v>
                </c:pt>
                <c:pt idx="11">
                  <c:v>0.20461078253281262</c:v>
                </c:pt>
                <c:pt idx="12">
                  <c:v>0.18686138379147479</c:v>
                </c:pt>
                <c:pt idx="13">
                  <c:v>0.18530519354643415</c:v>
                </c:pt>
                <c:pt idx="14">
                  <c:v>0.18928934526750438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BD8-C14B-9434-7A6D7A12D6D2}"/>
            </c:ext>
          </c:extLst>
        </c:ser>
        <c:ser>
          <c:idx val="1"/>
          <c:order val="1"/>
          <c:tx>
            <c:strRef>
              <c:f>'STable3A-10 KV XRF2'!$AK$44</c:f>
              <c:strCache>
                <c:ptCount val="1"/>
                <c:pt idx="0">
                  <c:v>MnO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'STable3A-10 KV XRF2'!$AI$45:$AI$59</c:f>
              <c:numCache>
                <c:formatCode>0.000</c:formatCode>
                <c:ptCount val="15"/>
                <c:pt idx="0">
                  <c:v>0.17100000000000001</c:v>
                </c:pt>
                <c:pt idx="1">
                  <c:v>0.17100000000000001</c:v>
                </c:pt>
                <c:pt idx="2">
                  <c:v>0.17100000000000001</c:v>
                </c:pt>
                <c:pt idx="3">
                  <c:v>0.17100000000000001</c:v>
                </c:pt>
                <c:pt idx="4">
                  <c:v>0.17100000000000001</c:v>
                </c:pt>
                <c:pt idx="5">
                  <c:v>0.16800000000000001</c:v>
                </c:pt>
                <c:pt idx="6">
                  <c:v>0.16800000000000001</c:v>
                </c:pt>
                <c:pt idx="7">
                  <c:v>0.16800000000000001</c:v>
                </c:pt>
                <c:pt idx="8">
                  <c:v>0.16800000000000001</c:v>
                </c:pt>
                <c:pt idx="9">
                  <c:v>0.16800000000000001</c:v>
                </c:pt>
                <c:pt idx="10">
                  <c:v>0.18</c:v>
                </c:pt>
                <c:pt idx="11">
                  <c:v>0.18</c:v>
                </c:pt>
                <c:pt idx="12">
                  <c:v>0.18</c:v>
                </c:pt>
                <c:pt idx="13">
                  <c:v>0.18</c:v>
                </c:pt>
                <c:pt idx="14">
                  <c:v>0.18</c:v>
                </c:pt>
              </c:numCache>
            </c:numRef>
          </c:xVal>
          <c:yVal>
            <c:numRef>
              <c:f>'STable3A-10 KV XRF2'!$AK$45:$AK$59</c:f>
              <c:numCache>
                <c:formatCode>0.000</c:formatCode>
                <c:ptCount val="15"/>
                <c:pt idx="0">
                  <c:v>0.17433354150456509</c:v>
                </c:pt>
                <c:pt idx="1">
                  <c:v>0.17201154880026173</c:v>
                </c:pt>
                <c:pt idx="2">
                  <c:v>0.17145337640771385</c:v>
                </c:pt>
                <c:pt idx="3">
                  <c:v>0.17208362195130766</c:v>
                </c:pt>
                <c:pt idx="4">
                  <c:v>0.16866554811964973</c:v>
                </c:pt>
                <c:pt idx="5">
                  <c:v>0.16941787478190323</c:v>
                </c:pt>
                <c:pt idx="6">
                  <c:v>0.1681940346135406</c:v>
                </c:pt>
                <c:pt idx="7">
                  <c:v>0.16861397359954039</c:v>
                </c:pt>
                <c:pt idx="8">
                  <c:v>0.16780583231989338</c:v>
                </c:pt>
                <c:pt idx="9">
                  <c:v>0.16877454200802458</c:v>
                </c:pt>
                <c:pt idx="10">
                  <c:v>0.17630088510294517</c:v>
                </c:pt>
                <c:pt idx="11">
                  <c:v>0.18385063334688587</c:v>
                </c:pt>
                <c:pt idx="12">
                  <c:v>0.17773134510753302</c:v>
                </c:pt>
                <c:pt idx="13">
                  <c:v>0.17719483247386875</c:v>
                </c:pt>
                <c:pt idx="14">
                  <c:v>0.17856840986236705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BD8-C14B-9434-7A6D7A12D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1146751"/>
        <c:axId val="1591401983"/>
      </c:scatterChart>
      <c:valAx>
        <c:axId val="1591146751"/>
        <c:scaling>
          <c:orientation val="minMax"/>
          <c:max val="0.22"/>
          <c:min val="0.1400000000000000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1401983"/>
        <c:crosses val="autoZero"/>
        <c:crossBetween val="midCat"/>
      </c:valAx>
      <c:valAx>
        <c:axId val="1591401983"/>
        <c:scaling>
          <c:orientation val="minMax"/>
          <c:max val="0.22"/>
          <c:min val="0.1400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114675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FeO*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'STable3A-10 KV XRF2'!$AN$44</c:f>
              <c:strCache>
                <c:ptCount val="1"/>
                <c:pt idx="0">
                  <c:v>FeO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'STable3A-10 KV XRF2'!$AM$45:$AM$59</c:f>
              <c:numCache>
                <c:formatCode>0.00</c:formatCode>
                <c:ptCount val="15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11.117568613335733</c:v>
                </c:pt>
                <c:pt idx="6">
                  <c:v>11.117568613335733</c:v>
                </c:pt>
                <c:pt idx="7">
                  <c:v>11.117568613335733</c:v>
                </c:pt>
                <c:pt idx="8">
                  <c:v>11.117568613335733</c:v>
                </c:pt>
                <c:pt idx="9">
                  <c:v>11.117568613335733</c:v>
                </c:pt>
                <c:pt idx="10">
                  <c:v>12.110450823360029</c:v>
                </c:pt>
                <c:pt idx="11">
                  <c:v>12.110450823360029</c:v>
                </c:pt>
                <c:pt idx="12">
                  <c:v>12.110450823360029</c:v>
                </c:pt>
                <c:pt idx="13">
                  <c:v>12.110450823360029</c:v>
                </c:pt>
                <c:pt idx="14">
                  <c:v>12.110450823360029</c:v>
                </c:pt>
              </c:numCache>
            </c:numRef>
          </c:xVal>
          <c:yVal>
            <c:numRef>
              <c:f>'STable3A-10 KV XRF2'!$AN$45:$AN$59</c:f>
              <c:numCache>
                <c:formatCode>0.00</c:formatCode>
                <c:ptCount val="15"/>
                <c:pt idx="0">
                  <c:v>10.281566224172916</c:v>
                </c:pt>
                <c:pt idx="1">
                  <c:v>10.190417025775467</c:v>
                </c:pt>
                <c:pt idx="2">
                  <c:v>10.299420235198944</c:v>
                </c:pt>
                <c:pt idx="3">
                  <c:v>10.319419144448734</c:v>
                </c:pt>
                <c:pt idx="4">
                  <c:v>10.004241948932986</c:v>
                </c:pt>
                <c:pt idx="5">
                  <c:v>10.946901507256799</c:v>
                </c:pt>
                <c:pt idx="6">
                  <c:v>10.881172081525772</c:v>
                </c:pt>
                <c:pt idx="7">
                  <c:v>10.870288858830836</c:v>
                </c:pt>
                <c:pt idx="8">
                  <c:v>10.839940363717925</c:v>
                </c:pt>
                <c:pt idx="9">
                  <c:v>10.868019440292365</c:v>
                </c:pt>
                <c:pt idx="10">
                  <c:v>12.37104970292412</c:v>
                </c:pt>
                <c:pt idx="11">
                  <c:v>12.463175926185059</c:v>
                </c:pt>
                <c:pt idx="12">
                  <c:v>12.418338259811698</c:v>
                </c:pt>
                <c:pt idx="13">
                  <c:v>12.28273665537183</c:v>
                </c:pt>
                <c:pt idx="14">
                  <c:v>12.464635407780049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EEE-AF41-82A4-B0355F64D6A6}"/>
            </c:ext>
          </c:extLst>
        </c:ser>
        <c:ser>
          <c:idx val="1"/>
          <c:order val="1"/>
          <c:tx>
            <c:strRef>
              <c:f>'STable3A-10 KV XRF2'!$AO$44</c:f>
              <c:strCache>
                <c:ptCount val="1"/>
                <c:pt idx="0">
                  <c:v>FeO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'STable3A-10 KV XRF2'!$AM$45:$AM$59</c:f>
              <c:numCache>
                <c:formatCode>0.00</c:formatCode>
                <c:ptCount val="15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11.117568613335733</c:v>
                </c:pt>
                <c:pt idx="6">
                  <c:v>11.117568613335733</c:v>
                </c:pt>
                <c:pt idx="7">
                  <c:v>11.117568613335733</c:v>
                </c:pt>
                <c:pt idx="8">
                  <c:v>11.117568613335733</c:v>
                </c:pt>
                <c:pt idx="9">
                  <c:v>11.117568613335733</c:v>
                </c:pt>
                <c:pt idx="10">
                  <c:v>12.110450823360029</c:v>
                </c:pt>
                <c:pt idx="11">
                  <c:v>12.110450823360029</c:v>
                </c:pt>
                <c:pt idx="12">
                  <c:v>12.110450823360029</c:v>
                </c:pt>
                <c:pt idx="13">
                  <c:v>12.110450823360029</c:v>
                </c:pt>
                <c:pt idx="14">
                  <c:v>12.110450823360029</c:v>
                </c:pt>
              </c:numCache>
            </c:numRef>
          </c:xVal>
          <c:yVal>
            <c:numRef>
              <c:f>'STable3A-10 KV XRF2'!$AO$45:$AO$59</c:f>
              <c:numCache>
                <c:formatCode>0.00</c:formatCode>
                <c:ptCount val="15"/>
                <c:pt idx="0">
                  <c:v>10.441514511051029</c:v>
                </c:pt>
                <c:pt idx="1">
                  <c:v>10.367541238698246</c:v>
                </c:pt>
                <c:pt idx="2">
                  <c:v>10.456004157075769</c:v>
                </c:pt>
                <c:pt idx="3">
                  <c:v>10.472234522089432</c:v>
                </c:pt>
                <c:pt idx="4">
                  <c:v>10.216448525797828</c:v>
                </c:pt>
                <c:pt idx="5">
                  <c:v>10.981475684235157</c:v>
                </c:pt>
                <c:pt idx="6">
                  <c:v>10.928132146423756</c:v>
                </c:pt>
                <c:pt idx="7">
                  <c:v>10.919299730882612</c:v>
                </c:pt>
                <c:pt idx="8">
                  <c:v>10.894670029975147</c:v>
                </c:pt>
                <c:pt idx="9">
                  <c:v>10.917457955874381</c:v>
                </c:pt>
                <c:pt idx="10">
                  <c:v>12.137260970348773</c:v>
                </c:pt>
                <c:pt idx="11">
                  <c:v>12.212027159453354</c:v>
                </c:pt>
                <c:pt idx="12">
                  <c:v>12.175638590331362</c:v>
                </c:pt>
                <c:pt idx="13">
                  <c:v>12.065589411698262</c:v>
                </c:pt>
                <c:pt idx="14">
                  <c:v>12.213211620001754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EEE-AF41-82A4-B0355F64D6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4407743"/>
        <c:axId val="2114283087"/>
      </c:scatterChart>
      <c:valAx>
        <c:axId val="2114407743"/>
        <c:scaling>
          <c:orientation val="minMax"/>
          <c:max val="13"/>
          <c:min val="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4283087"/>
        <c:crosses val="autoZero"/>
        <c:crossBetween val="midCat"/>
        <c:majorUnit val="1"/>
      </c:valAx>
      <c:valAx>
        <c:axId val="2114283087"/>
        <c:scaling>
          <c:orientation val="minMax"/>
          <c:min val="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4407743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'STable3A-10 KV XRF2'!$AG$44</c:f>
              <c:strCache>
                <c:ptCount val="1"/>
                <c:pt idx="0">
                  <c:v> Cr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'STable3A-10 KV XRF2'!$AE$45:$AE$59</c:f>
              <c:numCache>
                <c:formatCode>General</c:formatCode>
                <c:ptCount val="15"/>
                <c:pt idx="0">
                  <c:v>382</c:v>
                </c:pt>
                <c:pt idx="1">
                  <c:v>382</c:v>
                </c:pt>
                <c:pt idx="2">
                  <c:v>382</c:v>
                </c:pt>
                <c:pt idx="3">
                  <c:v>382</c:v>
                </c:pt>
                <c:pt idx="4">
                  <c:v>382</c:v>
                </c:pt>
                <c:pt idx="5">
                  <c:v>289</c:v>
                </c:pt>
                <c:pt idx="6">
                  <c:v>289</c:v>
                </c:pt>
                <c:pt idx="7">
                  <c:v>289</c:v>
                </c:pt>
                <c:pt idx="8">
                  <c:v>289</c:v>
                </c:pt>
                <c:pt idx="9">
                  <c:v>289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</c:numCache>
            </c:numRef>
          </c:xVal>
          <c:yVal>
            <c:numRef>
              <c:f>'STable3A-10 KV XRF2'!$AG$45:$AG$59</c:f>
              <c:numCache>
                <c:formatCode>0</c:formatCode>
                <c:ptCount val="15"/>
                <c:pt idx="0">
                  <c:v>393.02412940610884</c:v>
                </c:pt>
                <c:pt idx="1">
                  <c:v>380.5510545287483</c:v>
                </c:pt>
                <c:pt idx="2">
                  <c:v>414.84612763826897</c:v>
                </c:pt>
                <c:pt idx="3">
                  <c:v>412.40515981131131</c:v>
                </c:pt>
                <c:pt idx="4">
                  <c:v>371.09913207459317</c:v>
                </c:pt>
                <c:pt idx="5">
                  <c:v>255.73892963841246</c:v>
                </c:pt>
                <c:pt idx="6">
                  <c:v>294.08030757437638</c:v>
                </c:pt>
                <c:pt idx="7">
                  <c:v>243.87803227160504</c:v>
                </c:pt>
                <c:pt idx="8">
                  <c:v>268.78266185897388</c:v>
                </c:pt>
                <c:pt idx="9">
                  <c:v>265.0298093161972</c:v>
                </c:pt>
                <c:pt idx="10">
                  <c:v>-15.297655067759742</c:v>
                </c:pt>
                <c:pt idx="11">
                  <c:v>32.625846092166924</c:v>
                </c:pt>
                <c:pt idx="12">
                  <c:v>47.764476444282408</c:v>
                </c:pt>
                <c:pt idx="13">
                  <c:v>33.252775356529938</c:v>
                </c:pt>
                <c:pt idx="14">
                  <c:v>37.219213056185737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E2F-2A48-AAA3-CBD9347579F1}"/>
            </c:ext>
          </c:extLst>
        </c:ser>
        <c:ser>
          <c:idx val="1"/>
          <c:order val="1"/>
          <c:tx>
            <c:strRef>
              <c:f>'STable3A-10 KV XRF2'!$AH$44</c:f>
              <c:strCache>
                <c:ptCount val="1"/>
                <c:pt idx="0">
                  <c:v>Trad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'STable3A-10 KV XRF2'!$AE$45:$AE$59</c:f>
              <c:numCache>
                <c:formatCode>General</c:formatCode>
                <c:ptCount val="15"/>
                <c:pt idx="0">
                  <c:v>382</c:v>
                </c:pt>
                <c:pt idx="1">
                  <c:v>382</c:v>
                </c:pt>
                <c:pt idx="2">
                  <c:v>382</c:v>
                </c:pt>
                <c:pt idx="3">
                  <c:v>382</c:v>
                </c:pt>
                <c:pt idx="4">
                  <c:v>382</c:v>
                </c:pt>
                <c:pt idx="5">
                  <c:v>289</c:v>
                </c:pt>
                <c:pt idx="6">
                  <c:v>289</c:v>
                </c:pt>
                <c:pt idx="7">
                  <c:v>289</c:v>
                </c:pt>
                <c:pt idx="8">
                  <c:v>289</c:v>
                </c:pt>
                <c:pt idx="9">
                  <c:v>289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</c:numCache>
            </c:numRef>
          </c:xVal>
          <c:yVal>
            <c:numRef>
              <c:f>'STable3A-10 KV XRF2'!$AH$45:$AH$59</c:f>
              <c:numCache>
                <c:formatCode>0</c:formatCode>
                <c:ptCount val="15"/>
                <c:pt idx="0">
                  <c:v>393.02412940610878</c:v>
                </c:pt>
                <c:pt idx="1">
                  <c:v>380.5510545287483</c:v>
                </c:pt>
                <c:pt idx="2">
                  <c:v>414.84612763826897</c:v>
                </c:pt>
                <c:pt idx="3">
                  <c:v>412.40515981131136</c:v>
                </c:pt>
                <c:pt idx="4">
                  <c:v>371.09913207459329</c:v>
                </c:pt>
                <c:pt idx="5">
                  <c:v>255.73892963841246</c:v>
                </c:pt>
                <c:pt idx="6">
                  <c:v>294.08030757437643</c:v>
                </c:pt>
                <c:pt idx="7">
                  <c:v>243.87803227160515</c:v>
                </c:pt>
                <c:pt idx="8">
                  <c:v>268.78266185897388</c:v>
                </c:pt>
                <c:pt idx="9">
                  <c:v>265.02980931619726</c:v>
                </c:pt>
                <c:pt idx="10">
                  <c:v>-15.297655067759685</c:v>
                </c:pt>
                <c:pt idx="11">
                  <c:v>32.625846092166967</c:v>
                </c:pt>
                <c:pt idx="12">
                  <c:v>47.764476444282451</c:v>
                </c:pt>
                <c:pt idx="13">
                  <c:v>33.252775356530009</c:v>
                </c:pt>
                <c:pt idx="14">
                  <c:v>37.219213056185794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E2F-2A48-AAA3-CBD934757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8385087"/>
        <c:axId val="512322015"/>
      </c:scatterChart>
      <c:valAx>
        <c:axId val="21383850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2322015"/>
        <c:crosses val="autoZero"/>
        <c:crossBetween val="midCat"/>
      </c:valAx>
      <c:valAx>
        <c:axId val="512322015"/>
        <c:scaling>
          <c:orientation val="minMax"/>
          <c:max val="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8385087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K2O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XRF2'!$C$46:$C$60</c:f>
              <c:numCache>
                <c:formatCode>0.000</c:formatCode>
                <c:ptCount val="15"/>
                <c:pt idx="0">
                  <c:v>2.7E-2</c:v>
                </c:pt>
                <c:pt idx="1">
                  <c:v>2.7E-2</c:v>
                </c:pt>
                <c:pt idx="2">
                  <c:v>2.7E-2</c:v>
                </c:pt>
                <c:pt idx="3">
                  <c:v>2.7E-2</c:v>
                </c:pt>
                <c:pt idx="4">
                  <c:v>2.7E-2</c:v>
                </c:pt>
                <c:pt idx="5" formatCode="0.00">
                  <c:v>0.52</c:v>
                </c:pt>
                <c:pt idx="6" formatCode="0.00">
                  <c:v>0.52</c:v>
                </c:pt>
                <c:pt idx="7" formatCode="0.00">
                  <c:v>0.52</c:v>
                </c:pt>
                <c:pt idx="8" formatCode="0.00">
                  <c:v>0.52</c:v>
                </c:pt>
                <c:pt idx="9" formatCode="0.00">
                  <c:v>0.52</c:v>
                </c:pt>
                <c:pt idx="10" formatCode="0.00">
                  <c:v>1.69</c:v>
                </c:pt>
                <c:pt idx="11" formatCode="0.00">
                  <c:v>1.69</c:v>
                </c:pt>
                <c:pt idx="12" formatCode="0.00">
                  <c:v>1.69</c:v>
                </c:pt>
                <c:pt idx="13" formatCode="0.00">
                  <c:v>1.69</c:v>
                </c:pt>
                <c:pt idx="14" formatCode="0.00">
                  <c:v>1.69</c:v>
                </c:pt>
              </c:numCache>
            </c:numRef>
          </c:xVal>
          <c:yVal>
            <c:numRef>
              <c:f>'STable3B-30 KV XRF2'!$D$46:$D$60</c:f>
              <c:numCache>
                <c:formatCode>0.000</c:formatCode>
                <c:ptCount val="15"/>
                <c:pt idx="0">
                  <c:v>7.0466851697814623E-2</c:v>
                </c:pt>
                <c:pt idx="1">
                  <c:v>3.4289819501992558E-2</c:v>
                </c:pt>
                <c:pt idx="2">
                  <c:v>4.1928522474331514E-2</c:v>
                </c:pt>
                <c:pt idx="3">
                  <c:v>5.1743931563832252E-2</c:v>
                </c:pt>
                <c:pt idx="4">
                  <c:v>6.4516363492681486E-2</c:v>
                </c:pt>
                <c:pt idx="5">
                  <c:v>0.54802756552255738</c:v>
                </c:pt>
                <c:pt idx="6">
                  <c:v>0.53355327184642187</c:v>
                </c:pt>
                <c:pt idx="7">
                  <c:v>0.52035711814077645</c:v>
                </c:pt>
                <c:pt idx="8">
                  <c:v>0.52812573242274319</c:v>
                </c:pt>
                <c:pt idx="9">
                  <c:v>0.47866321578233739</c:v>
                </c:pt>
                <c:pt idx="10">
                  <c:v>1.9367486623859071</c:v>
                </c:pt>
                <c:pt idx="11">
                  <c:v>1.9003765300198581</c:v>
                </c:pt>
                <c:pt idx="12">
                  <c:v>1.9258417445668419</c:v>
                </c:pt>
                <c:pt idx="13">
                  <c:v>2.0750412301494854</c:v>
                </c:pt>
                <c:pt idx="14">
                  <c:v>1.8535021861912497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F73-794B-B7E6-A1F4CB79D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9327696"/>
        <c:axId val="135142079"/>
      </c:scatterChart>
      <c:valAx>
        <c:axId val="899327696"/>
        <c:scaling>
          <c:orientation val="minMax"/>
          <c:max val="2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142079"/>
        <c:crosses val="autoZero"/>
        <c:crossBetween val="midCat"/>
      </c:valAx>
      <c:valAx>
        <c:axId val="135142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93276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XRF2'!$G$46:$G$60</c:f>
              <c:numCache>
                <c:formatCode>0.00</c:formatCode>
                <c:ptCount val="15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11.4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11.4</c:v>
                </c:pt>
                <c:pt idx="10">
                  <c:v>6.95</c:v>
                </c:pt>
                <c:pt idx="11">
                  <c:v>6.95</c:v>
                </c:pt>
                <c:pt idx="12">
                  <c:v>6.95</c:v>
                </c:pt>
                <c:pt idx="13">
                  <c:v>6.95</c:v>
                </c:pt>
                <c:pt idx="14">
                  <c:v>6.95</c:v>
                </c:pt>
              </c:numCache>
            </c:numRef>
          </c:xVal>
          <c:yVal>
            <c:numRef>
              <c:f>'STable3B-30 KV XRF2'!$H$46:$H$60</c:f>
              <c:numCache>
                <c:formatCode>0.00</c:formatCode>
                <c:ptCount val="15"/>
                <c:pt idx="0">
                  <c:v>14.629745613591664</c:v>
                </c:pt>
                <c:pt idx="1">
                  <c:v>15.241010821932525</c:v>
                </c:pt>
                <c:pt idx="2">
                  <c:v>14.626141910731624</c:v>
                </c:pt>
                <c:pt idx="3">
                  <c:v>14.673300614456599</c:v>
                </c:pt>
                <c:pt idx="4">
                  <c:v>14.011533743552675</c:v>
                </c:pt>
                <c:pt idx="5">
                  <c:v>12.181198074253869</c:v>
                </c:pt>
                <c:pt idx="6">
                  <c:v>11.925760195983328</c:v>
                </c:pt>
                <c:pt idx="7">
                  <c:v>11.812329703962233</c:v>
                </c:pt>
                <c:pt idx="8">
                  <c:v>12.036696782643352</c:v>
                </c:pt>
                <c:pt idx="9">
                  <c:v>12.062652582338734</c:v>
                </c:pt>
                <c:pt idx="10">
                  <c:v>7.644447099976138</c:v>
                </c:pt>
                <c:pt idx="11">
                  <c:v>7.5357287813750951</c:v>
                </c:pt>
                <c:pt idx="12">
                  <c:v>7.8585896593721696</c:v>
                </c:pt>
                <c:pt idx="13">
                  <c:v>7.8201560201423881</c:v>
                </c:pt>
                <c:pt idx="14">
                  <c:v>6.9957928992083369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A88-2F42-8886-3ACB540D12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229311"/>
        <c:axId val="1512830735"/>
      </c:scatterChart>
      <c:valAx>
        <c:axId val="135229311"/>
        <c:scaling>
          <c:orientation val="minMax"/>
          <c:max val="16"/>
          <c:min val="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2830735"/>
        <c:crosses val="autoZero"/>
        <c:crossBetween val="midCat"/>
      </c:valAx>
      <c:valAx>
        <c:axId val="1512830735"/>
        <c:scaling>
          <c:orientation val="minMax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2293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TiO2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XRF2'!$K$46:$K$60</c:f>
              <c:numCache>
                <c:formatCode>0.00</c:formatCode>
                <c:ptCount val="15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2.71</c:v>
                </c:pt>
                <c:pt idx="6">
                  <c:v>2.71</c:v>
                </c:pt>
                <c:pt idx="7">
                  <c:v>2.71</c:v>
                </c:pt>
                <c:pt idx="8">
                  <c:v>2.71</c:v>
                </c:pt>
                <c:pt idx="9">
                  <c:v>2.71</c:v>
                </c:pt>
                <c:pt idx="10">
                  <c:v>2.2400000000000002</c:v>
                </c:pt>
                <c:pt idx="11">
                  <c:v>2.2400000000000002</c:v>
                </c:pt>
                <c:pt idx="12">
                  <c:v>2.2400000000000002</c:v>
                </c:pt>
                <c:pt idx="13">
                  <c:v>2.2400000000000002</c:v>
                </c:pt>
                <c:pt idx="14">
                  <c:v>2.2400000000000002</c:v>
                </c:pt>
              </c:numCache>
            </c:numRef>
          </c:xVal>
          <c:yVal>
            <c:numRef>
              <c:f>'STable3B-30 KV XRF2'!$L$46:$L$60</c:f>
              <c:numCache>
                <c:formatCode>0.00</c:formatCode>
                <c:ptCount val="15"/>
                <c:pt idx="0">
                  <c:v>0.98479015277636217</c:v>
                </c:pt>
                <c:pt idx="1">
                  <c:v>1.0254497289916331</c:v>
                </c:pt>
                <c:pt idx="2">
                  <c:v>0.96394809242952961</c:v>
                </c:pt>
                <c:pt idx="3">
                  <c:v>0.99510587430849329</c:v>
                </c:pt>
                <c:pt idx="4">
                  <c:v>0.92529363045923119</c:v>
                </c:pt>
                <c:pt idx="5">
                  <c:v>2.872085757346627</c:v>
                </c:pt>
                <c:pt idx="6">
                  <c:v>2.7612288946028336</c:v>
                </c:pt>
                <c:pt idx="7">
                  <c:v>2.719461179434949</c:v>
                </c:pt>
                <c:pt idx="8">
                  <c:v>2.7676053236136653</c:v>
                </c:pt>
                <c:pt idx="9">
                  <c:v>2.7889263735280441</c:v>
                </c:pt>
                <c:pt idx="10">
                  <c:v>2.6933996358221117</c:v>
                </c:pt>
                <c:pt idx="11">
                  <c:v>2.6467564740584821</c:v>
                </c:pt>
                <c:pt idx="12">
                  <c:v>2.7947156025921776</c:v>
                </c:pt>
                <c:pt idx="13">
                  <c:v>2.7980122509669028</c:v>
                </c:pt>
                <c:pt idx="14">
                  <c:v>2.530726582617381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70F-CF42-9A4A-60157FFB73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7834848"/>
        <c:axId val="2055376783"/>
      </c:scatterChart>
      <c:valAx>
        <c:axId val="397834848"/>
        <c:scaling>
          <c:orientation val="minMax"/>
          <c:max val="3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5376783"/>
        <c:crosses val="autoZero"/>
        <c:crossBetween val="midCat"/>
      </c:valAx>
      <c:valAx>
        <c:axId val="2055376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78348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XRF2'!$S$46:$S$60</c:f>
              <c:numCache>
                <c:formatCode>0.00</c:formatCode>
                <c:ptCount val="15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11.117568613335733</c:v>
                </c:pt>
                <c:pt idx="6">
                  <c:v>11.117568613335733</c:v>
                </c:pt>
                <c:pt idx="7">
                  <c:v>11.117568613335733</c:v>
                </c:pt>
                <c:pt idx="8">
                  <c:v>11.117568613335733</c:v>
                </c:pt>
                <c:pt idx="9">
                  <c:v>11.117568613335733</c:v>
                </c:pt>
                <c:pt idx="10">
                  <c:v>12.110450823360029</c:v>
                </c:pt>
                <c:pt idx="11">
                  <c:v>12.110450823360029</c:v>
                </c:pt>
                <c:pt idx="12">
                  <c:v>12.110450823360029</c:v>
                </c:pt>
                <c:pt idx="13">
                  <c:v>12.110450823360029</c:v>
                </c:pt>
                <c:pt idx="14">
                  <c:v>12.110450823360029</c:v>
                </c:pt>
              </c:numCache>
            </c:numRef>
          </c:xVal>
          <c:yVal>
            <c:numRef>
              <c:f>'STable3B-30 KV XRF2'!$T$46:$T$60</c:f>
              <c:numCache>
                <c:formatCode>0.00</c:formatCode>
                <c:ptCount val="15"/>
                <c:pt idx="0">
                  <c:v>10.874565534632254</c:v>
                </c:pt>
                <c:pt idx="1">
                  <c:v>11.336844294067184</c:v>
                </c:pt>
                <c:pt idx="2">
                  <c:v>10.934457898028914</c:v>
                </c:pt>
                <c:pt idx="3">
                  <c:v>10.931730755391602</c:v>
                </c:pt>
                <c:pt idx="4">
                  <c:v>10.463125435110554</c:v>
                </c:pt>
                <c:pt idx="5">
                  <c:v>11.535260241421131</c:v>
                </c:pt>
                <c:pt idx="6">
                  <c:v>11.347112838391684</c:v>
                </c:pt>
                <c:pt idx="7">
                  <c:v>11.137767321315968</c:v>
                </c:pt>
                <c:pt idx="8">
                  <c:v>11.272909200884188</c:v>
                </c:pt>
                <c:pt idx="9">
                  <c:v>11.372160065220571</c:v>
                </c:pt>
                <c:pt idx="10">
                  <c:v>14.225809418070346</c:v>
                </c:pt>
                <c:pt idx="11">
                  <c:v>14.005976651289888</c:v>
                </c:pt>
                <c:pt idx="12">
                  <c:v>14.549768572019573</c:v>
                </c:pt>
                <c:pt idx="13">
                  <c:v>14.491931975823228</c:v>
                </c:pt>
                <c:pt idx="14">
                  <c:v>13.274955147360815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807-4648-9EC1-5F8BDD259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1600144"/>
        <c:axId val="264722815"/>
      </c:scatterChart>
      <c:valAx>
        <c:axId val="531600144"/>
        <c:scaling>
          <c:orientation val="minMax"/>
          <c:max val="16"/>
          <c:min val="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4722815"/>
        <c:crosses val="autoZero"/>
        <c:crossBetween val="midCat"/>
      </c:valAx>
      <c:valAx>
        <c:axId val="264722815"/>
        <c:scaling>
          <c:orientation val="minMax"/>
          <c:max val="16"/>
          <c:min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16001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</a:t>
            </a:r>
            <a:r>
              <a:rPr lang="en-US" baseline="0"/>
              <a:t> ppm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XRF2'!$AA$46:$AA$60</c:f>
              <c:numCache>
                <c:formatCode>General</c:formatCode>
                <c:ptCount val="15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</c:numCache>
            </c:numRef>
          </c:xVal>
          <c:yVal>
            <c:numRef>
              <c:f>'STable3B-30 KV XRF2'!$AB$46:$AB$60</c:f>
              <c:numCache>
                <c:formatCode>0</c:formatCode>
                <c:ptCount val="15"/>
                <c:pt idx="0">
                  <c:v>159.31352090738463</c:v>
                </c:pt>
                <c:pt idx="1">
                  <c:v>166.21692914577093</c:v>
                </c:pt>
                <c:pt idx="2">
                  <c:v>158.73728294636936</c:v>
                </c:pt>
                <c:pt idx="3">
                  <c:v>158.97285401965814</c:v>
                </c:pt>
                <c:pt idx="4">
                  <c:v>147.98668293445499</c:v>
                </c:pt>
                <c:pt idx="5">
                  <c:v>149.71957101931247</c:v>
                </c:pt>
                <c:pt idx="6">
                  <c:v>151.65247496789073</c:v>
                </c:pt>
                <c:pt idx="7">
                  <c:v>137.55260443938357</c:v>
                </c:pt>
                <c:pt idx="8">
                  <c:v>139.1471444304687</c:v>
                </c:pt>
                <c:pt idx="9">
                  <c:v>145.82156723222809</c:v>
                </c:pt>
                <c:pt idx="10">
                  <c:v>132.06875138689824</c:v>
                </c:pt>
                <c:pt idx="11">
                  <c:v>123.45840507049736</c:v>
                </c:pt>
                <c:pt idx="12">
                  <c:v>128.93643453265753</c:v>
                </c:pt>
                <c:pt idx="13">
                  <c:v>127.4308808671795</c:v>
                </c:pt>
                <c:pt idx="14">
                  <c:v>121.88869340810461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7E8-AF4C-8980-7817B5DAE9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5421167"/>
        <c:axId val="1959333823"/>
      </c:scatterChart>
      <c:valAx>
        <c:axId val="20554211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9333823"/>
        <c:crosses val="autoZero"/>
        <c:crossBetween val="midCat"/>
      </c:valAx>
      <c:valAx>
        <c:axId val="1959333823"/>
        <c:scaling>
          <c:orientation val="minMax"/>
          <c:max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542116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Cu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XRF2'!$AE$46:$AE$60</c:f>
              <c:numCache>
                <c:formatCode>General</c:formatCode>
                <c:ptCount val="15"/>
                <c:pt idx="0">
                  <c:v>126</c:v>
                </c:pt>
                <c:pt idx="1">
                  <c:v>126</c:v>
                </c:pt>
                <c:pt idx="2">
                  <c:v>126</c:v>
                </c:pt>
                <c:pt idx="3">
                  <c:v>126</c:v>
                </c:pt>
                <c:pt idx="4">
                  <c:v>126</c:v>
                </c:pt>
                <c:pt idx="5">
                  <c:v>136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136</c:v>
                </c:pt>
                <c:pt idx="10">
                  <c:v>19</c:v>
                </c:pt>
                <c:pt idx="11">
                  <c:v>19</c:v>
                </c:pt>
                <c:pt idx="12">
                  <c:v>19</c:v>
                </c:pt>
                <c:pt idx="13">
                  <c:v>19</c:v>
                </c:pt>
                <c:pt idx="14">
                  <c:v>19</c:v>
                </c:pt>
              </c:numCache>
            </c:numRef>
          </c:xVal>
          <c:yVal>
            <c:numRef>
              <c:f>'STable3B-30 KV XRF2'!$AF$46:$AF$60</c:f>
              <c:numCache>
                <c:formatCode>0</c:formatCode>
                <c:ptCount val="15"/>
                <c:pt idx="0">
                  <c:v>128.36560382762963</c:v>
                </c:pt>
                <c:pt idx="1">
                  <c:v>144.22633538779738</c:v>
                </c:pt>
                <c:pt idx="2">
                  <c:v>141.07341887356301</c:v>
                </c:pt>
                <c:pt idx="3">
                  <c:v>137.05419865497188</c:v>
                </c:pt>
                <c:pt idx="4">
                  <c:v>132.28337871133843</c:v>
                </c:pt>
                <c:pt idx="5">
                  <c:v>110.32332373898467</c:v>
                </c:pt>
                <c:pt idx="6">
                  <c:v>113.83817970287114</c:v>
                </c:pt>
                <c:pt idx="7">
                  <c:v>103.59970806994275</c:v>
                </c:pt>
                <c:pt idx="8">
                  <c:v>110.74269211267294</c:v>
                </c:pt>
                <c:pt idx="9">
                  <c:v>110.90336550228413</c:v>
                </c:pt>
                <c:pt idx="10">
                  <c:v>28.061891031613822</c:v>
                </c:pt>
                <c:pt idx="11">
                  <c:v>23.79478295085309</c:v>
                </c:pt>
                <c:pt idx="12">
                  <c:v>22.335667963184999</c:v>
                </c:pt>
                <c:pt idx="13">
                  <c:v>24.663916795778384</c:v>
                </c:pt>
                <c:pt idx="14">
                  <c:v>30.379386543450483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B7D-BB4C-927C-722606ED8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1169744"/>
        <c:axId val="680764960"/>
      </c:scatterChart>
      <c:valAx>
        <c:axId val="6711697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0764960"/>
        <c:crosses val="autoZero"/>
        <c:crossBetween val="midCat"/>
      </c:valAx>
      <c:valAx>
        <c:axId val="68076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11697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Zn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XRF2'!$AI$46:$AI$60</c:f>
              <c:numCache>
                <c:formatCode>General</c:formatCode>
                <c:ptCount val="15"/>
                <c:pt idx="0">
                  <c:v>71</c:v>
                </c:pt>
                <c:pt idx="1">
                  <c:v>71</c:v>
                </c:pt>
                <c:pt idx="2">
                  <c:v>71</c:v>
                </c:pt>
                <c:pt idx="3">
                  <c:v>71</c:v>
                </c:pt>
                <c:pt idx="4">
                  <c:v>71</c:v>
                </c:pt>
                <c:pt idx="5">
                  <c:v>105</c:v>
                </c:pt>
                <c:pt idx="6">
                  <c:v>105</c:v>
                </c:pt>
                <c:pt idx="7">
                  <c:v>105</c:v>
                </c:pt>
                <c:pt idx="8">
                  <c:v>105</c:v>
                </c:pt>
                <c:pt idx="9">
                  <c:v>105</c:v>
                </c:pt>
                <c:pt idx="10">
                  <c:v>129.5</c:v>
                </c:pt>
                <c:pt idx="11">
                  <c:v>129.5</c:v>
                </c:pt>
                <c:pt idx="12">
                  <c:v>129.5</c:v>
                </c:pt>
                <c:pt idx="13">
                  <c:v>129.5</c:v>
                </c:pt>
                <c:pt idx="14">
                  <c:v>129.5</c:v>
                </c:pt>
              </c:numCache>
            </c:numRef>
          </c:xVal>
          <c:yVal>
            <c:numRef>
              <c:f>'STable3B-30 KV XRF2'!$AJ$46:$AJ$60</c:f>
              <c:numCache>
                <c:formatCode>0</c:formatCode>
                <c:ptCount val="15"/>
                <c:pt idx="0">
                  <c:v>83.537587324900088</c:v>
                </c:pt>
                <c:pt idx="1">
                  <c:v>86.403114875299323</c:v>
                </c:pt>
                <c:pt idx="2">
                  <c:v>89.845687806690918</c:v>
                </c:pt>
                <c:pt idx="3">
                  <c:v>90.574129344199349</c:v>
                </c:pt>
                <c:pt idx="4">
                  <c:v>84.726777021039936</c:v>
                </c:pt>
                <c:pt idx="5">
                  <c:v>102.81025938608988</c:v>
                </c:pt>
                <c:pt idx="6">
                  <c:v>108.88965531526824</c:v>
                </c:pt>
                <c:pt idx="7">
                  <c:v>108.71763428483018</c:v>
                </c:pt>
                <c:pt idx="8">
                  <c:v>109.41132046633297</c:v>
                </c:pt>
                <c:pt idx="9">
                  <c:v>111.8706428938458</c:v>
                </c:pt>
                <c:pt idx="10">
                  <c:v>133.47879983457378</c:v>
                </c:pt>
                <c:pt idx="11">
                  <c:v>124.89362728135885</c:v>
                </c:pt>
                <c:pt idx="12">
                  <c:v>134.96737323078779</c:v>
                </c:pt>
                <c:pt idx="13">
                  <c:v>126.49647798445032</c:v>
                </c:pt>
                <c:pt idx="14">
                  <c:v>121.71457157970713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3F3-ED4F-9F08-43607A206B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7496671"/>
        <c:axId val="1925568495"/>
      </c:scatterChart>
      <c:valAx>
        <c:axId val="2107496671"/>
        <c:scaling>
          <c:orientation val="minMax"/>
          <c:max val="16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5568495"/>
        <c:crosses val="autoZero"/>
        <c:crossBetween val="midCat"/>
      </c:valAx>
      <c:valAx>
        <c:axId val="19255684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74966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Rb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XRF2'!$AM$46:$AM$60</c:f>
              <c:numCache>
                <c:formatCode>0.0</c:formatCode>
                <c:ptCount val="15"/>
                <c:pt idx="0">
                  <c:v>0.27</c:v>
                </c:pt>
                <c:pt idx="1">
                  <c:v>0.27</c:v>
                </c:pt>
                <c:pt idx="2">
                  <c:v>0.27</c:v>
                </c:pt>
                <c:pt idx="3">
                  <c:v>0.27</c:v>
                </c:pt>
                <c:pt idx="4">
                  <c:v>0.27</c:v>
                </c:pt>
                <c:pt idx="5" formatCode="General">
                  <c:v>11</c:v>
                </c:pt>
                <c:pt idx="6" formatCode="General">
                  <c:v>11</c:v>
                </c:pt>
                <c:pt idx="7" formatCode="General">
                  <c:v>11</c:v>
                </c:pt>
                <c:pt idx="8" formatCode="General">
                  <c:v>11</c:v>
                </c:pt>
                <c:pt idx="9" formatCode="General">
                  <c:v>11</c:v>
                </c:pt>
                <c:pt idx="10" formatCode="0">
                  <c:v>47.2</c:v>
                </c:pt>
                <c:pt idx="11" formatCode="0">
                  <c:v>47.2</c:v>
                </c:pt>
                <c:pt idx="12" formatCode="0">
                  <c:v>47.2</c:v>
                </c:pt>
                <c:pt idx="13" formatCode="0">
                  <c:v>47.2</c:v>
                </c:pt>
                <c:pt idx="14" formatCode="0">
                  <c:v>47.2</c:v>
                </c:pt>
              </c:numCache>
            </c:numRef>
          </c:xVal>
          <c:yVal>
            <c:numRef>
              <c:f>'STable3B-30 KV XRF2'!$AN$46:$AN$60</c:f>
              <c:numCache>
                <c:formatCode>0.0</c:formatCode>
                <c:ptCount val="15"/>
                <c:pt idx="0">
                  <c:v>6.3740054013834344</c:v>
                </c:pt>
                <c:pt idx="1">
                  <c:v>9.038859344496192</c:v>
                </c:pt>
                <c:pt idx="2">
                  <c:v>9.0285103509622058</c:v>
                </c:pt>
                <c:pt idx="3">
                  <c:v>8.2719913223835828</c:v>
                </c:pt>
                <c:pt idx="4">
                  <c:v>6.701288692505404</c:v>
                </c:pt>
                <c:pt idx="5">
                  <c:v>14.209599981185825</c:v>
                </c:pt>
                <c:pt idx="6">
                  <c:v>12.174860163033092</c:v>
                </c:pt>
                <c:pt idx="7">
                  <c:v>13.600993548333829</c:v>
                </c:pt>
                <c:pt idx="8">
                  <c:v>14.056125635995787</c:v>
                </c:pt>
                <c:pt idx="9">
                  <c:v>14.988270932893389</c:v>
                </c:pt>
                <c:pt idx="10">
                  <c:v>42.86367492532839</c:v>
                </c:pt>
                <c:pt idx="11">
                  <c:v>41.693784524555383</c:v>
                </c:pt>
                <c:pt idx="12">
                  <c:v>43.418754875327515</c:v>
                </c:pt>
                <c:pt idx="13">
                  <c:v>42.657863642095762</c:v>
                </c:pt>
                <c:pt idx="14">
                  <c:v>38.679437247382744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4CD-2846-B074-783B96B25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1542688"/>
        <c:axId val="2135911471"/>
      </c:scatterChart>
      <c:valAx>
        <c:axId val="681542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5911471"/>
        <c:crosses val="autoZero"/>
        <c:crossBetween val="midCat"/>
      </c:valAx>
      <c:valAx>
        <c:axId val="2135911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15426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XRF2'!$AU$46:$AU$60</c:f>
              <c:numCache>
                <c:formatCode>General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 formatCode="0">
                  <c:v>27.6</c:v>
                </c:pt>
                <c:pt idx="6" formatCode="0">
                  <c:v>27.6</c:v>
                </c:pt>
                <c:pt idx="7" formatCode="0">
                  <c:v>27.6</c:v>
                </c:pt>
                <c:pt idx="8" formatCode="0">
                  <c:v>27.6</c:v>
                </c:pt>
                <c:pt idx="9" formatCode="0">
                  <c:v>27.6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</c:numCache>
            </c:numRef>
          </c:xVal>
          <c:yVal>
            <c:numRef>
              <c:f>'STable3B-30 KV XRF2'!$AV$46:$AV$60</c:f>
              <c:numCache>
                <c:formatCode>0.0</c:formatCode>
                <c:ptCount val="15"/>
                <c:pt idx="0">
                  <c:v>17.10587862397831</c:v>
                </c:pt>
                <c:pt idx="1">
                  <c:v>18.523564766878106</c:v>
                </c:pt>
                <c:pt idx="2">
                  <c:v>17.594282926690141</c:v>
                </c:pt>
                <c:pt idx="3">
                  <c:v>20.770701607638244</c:v>
                </c:pt>
                <c:pt idx="4">
                  <c:v>18.298544075687833</c:v>
                </c:pt>
                <c:pt idx="5">
                  <c:v>28.451393505163313</c:v>
                </c:pt>
                <c:pt idx="6">
                  <c:v>28.03657744262717</c:v>
                </c:pt>
                <c:pt idx="7">
                  <c:v>26.916848297493008</c:v>
                </c:pt>
                <c:pt idx="8">
                  <c:v>28.914158398289459</c:v>
                </c:pt>
                <c:pt idx="9">
                  <c:v>32.294194445469167</c:v>
                </c:pt>
                <c:pt idx="10">
                  <c:v>39.023081339478736</c:v>
                </c:pt>
                <c:pt idx="11">
                  <c:v>39.133469665877911</c:v>
                </c:pt>
                <c:pt idx="12">
                  <c:v>39.256393783223707</c:v>
                </c:pt>
                <c:pt idx="13">
                  <c:v>46.707890827468873</c:v>
                </c:pt>
                <c:pt idx="14">
                  <c:v>34.858131804307789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355-A143-AB2A-EC8082C8B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1755248"/>
        <c:axId val="2135230207"/>
      </c:scatterChart>
      <c:valAx>
        <c:axId val="671755248"/>
        <c:scaling>
          <c:orientation val="minMax"/>
          <c:max val="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5230207"/>
        <c:crosses val="autoZero"/>
        <c:crossBetween val="midCat"/>
      </c:valAx>
      <c:valAx>
        <c:axId val="21352302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17552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Sr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XRF2'!$AQ$46:$AQ$60</c:f>
              <c:numCache>
                <c:formatCode>General</c:formatCode>
                <c:ptCount val="15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403</c:v>
                </c:pt>
                <c:pt idx="6">
                  <c:v>403</c:v>
                </c:pt>
                <c:pt idx="7">
                  <c:v>403</c:v>
                </c:pt>
                <c:pt idx="8">
                  <c:v>403</c:v>
                </c:pt>
                <c:pt idx="9">
                  <c:v>403</c:v>
                </c:pt>
                <c:pt idx="10">
                  <c:v>330</c:v>
                </c:pt>
                <c:pt idx="11">
                  <c:v>330</c:v>
                </c:pt>
                <c:pt idx="12">
                  <c:v>330</c:v>
                </c:pt>
                <c:pt idx="13">
                  <c:v>330</c:v>
                </c:pt>
                <c:pt idx="14">
                  <c:v>330</c:v>
                </c:pt>
              </c:numCache>
            </c:numRef>
          </c:xVal>
          <c:yVal>
            <c:numRef>
              <c:f>'STable3B-30 KV XRF2'!$AR$46:$AR$60</c:f>
              <c:numCache>
                <c:formatCode>0</c:formatCode>
                <c:ptCount val="15"/>
                <c:pt idx="0">
                  <c:v>118.80266211114734</c:v>
                </c:pt>
                <c:pt idx="1">
                  <c:v>127.22670074161471</c:v>
                </c:pt>
                <c:pt idx="2">
                  <c:v>124.21739656282161</c:v>
                </c:pt>
                <c:pt idx="3">
                  <c:v>126.81704170837097</c:v>
                </c:pt>
                <c:pt idx="4">
                  <c:v>114.74157251192722</c:v>
                </c:pt>
                <c:pt idx="5">
                  <c:v>409.42374053535627</c:v>
                </c:pt>
                <c:pt idx="6">
                  <c:v>399.29130534027684</c:v>
                </c:pt>
                <c:pt idx="7">
                  <c:v>393.78166778994665</c:v>
                </c:pt>
                <c:pt idx="8">
                  <c:v>402.35755095982381</c:v>
                </c:pt>
                <c:pt idx="9">
                  <c:v>410.94542217361067</c:v>
                </c:pt>
                <c:pt idx="10">
                  <c:v>372.94109420866607</c:v>
                </c:pt>
                <c:pt idx="11">
                  <c:v>365.30503260887446</c:v>
                </c:pt>
                <c:pt idx="12">
                  <c:v>376.61719382796224</c:v>
                </c:pt>
                <c:pt idx="13">
                  <c:v>382.26370890188025</c:v>
                </c:pt>
                <c:pt idx="14">
                  <c:v>345.00571353574702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002-1648-9FE2-061A05409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0148719"/>
        <c:axId val="1942644175"/>
      </c:scatterChart>
      <c:valAx>
        <c:axId val="16701487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2644175"/>
        <c:crosses val="autoZero"/>
        <c:crossBetween val="midCat"/>
      </c:valAx>
      <c:valAx>
        <c:axId val="1942644175"/>
        <c:scaling>
          <c:orientation val="minMax"/>
          <c:max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01487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Zr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XRF2'!$AY$46:$AY$60</c:f>
              <c:numCache>
                <c:formatCode>General</c:formatCode>
                <c:ptCount val="15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179</c:v>
                </c:pt>
                <c:pt idx="6">
                  <c:v>179</c:v>
                </c:pt>
                <c:pt idx="7">
                  <c:v>179</c:v>
                </c:pt>
                <c:pt idx="8">
                  <c:v>179</c:v>
                </c:pt>
                <c:pt idx="9">
                  <c:v>179</c:v>
                </c:pt>
                <c:pt idx="10">
                  <c:v>190</c:v>
                </c:pt>
                <c:pt idx="11">
                  <c:v>190</c:v>
                </c:pt>
                <c:pt idx="12">
                  <c:v>190</c:v>
                </c:pt>
                <c:pt idx="13">
                  <c:v>190</c:v>
                </c:pt>
                <c:pt idx="14">
                  <c:v>190</c:v>
                </c:pt>
              </c:numCache>
            </c:numRef>
          </c:xVal>
          <c:yVal>
            <c:numRef>
              <c:f>'STable3B-30 KV XRF2'!$AZ$46:$AZ$60</c:f>
              <c:numCache>
                <c:formatCode>0</c:formatCode>
                <c:ptCount val="15"/>
                <c:pt idx="0">
                  <c:v>24.104344461668752</c:v>
                </c:pt>
                <c:pt idx="1">
                  <c:v>23.524541907433456</c:v>
                </c:pt>
                <c:pt idx="2">
                  <c:v>23.909393710086658</c:v>
                </c:pt>
                <c:pt idx="3">
                  <c:v>26.730916995249522</c:v>
                </c:pt>
                <c:pt idx="4">
                  <c:v>22.539532293248129</c:v>
                </c:pt>
                <c:pt idx="5">
                  <c:v>184.98718864240738</c:v>
                </c:pt>
                <c:pt idx="6">
                  <c:v>182.12474888127036</c:v>
                </c:pt>
                <c:pt idx="7">
                  <c:v>184.01748723864387</c:v>
                </c:pt>
                <c:pt idx="8">
                  <c:v>178.48176228902227</c:v>
                </c:pt>
                <c:pt idx="9">
                  <c:v>183.21087213888993</c:v>
                </c:pt>
                <c:pt idx="10">
                  <c:v>212.75187932917697</c:v>
                </c:pt>
                <c:pt idx="11">
                  <c:v>210.98181470322194</c:v>
                </c:pt>
                <c:pt idx="12">
                  <c:v>225.95457081030159</c:v>
                </c:pt>
                <c:pt idx="13">
                  <c:v>221.61092427571717</c:v>
                </c:pt>
                <c:pt idx="14">
                  <c:v>202.46722586386812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729-8741-B89B-9D5287001D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8992176"/>
        <c:axId val="400026752"/>
      </c:scatterChart>
      <c:valAx>
        <c:axId val="898992176"/>
        <c:scaling>
          <c:orientation val="minMax"/>
          <c:max val="2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0026752"/>
        <c:crosses val="autoZero"/>
        <c:crossBetween val="midCat"/>
      </c:valAx>
      <c:valAx>
        <c:axId val="400026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89921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Nb ppm</a:t>
            </a:r>
          </a:p>
        </c:rich>
      </c:tx>
      <c:layout>
        <c:manualLayout>
          <c:xMode val="edge"/>
          <c:yMode val="edge"/>
          <c:x val="0.40671522309711289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XRF2'!$BC$46:$BC$60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19</c:v>
                </c:pt>
                <c:pt idx="6">
                  <c:v>19</c:v>
                </c:pt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</c:numCache>
            </c:numRef>
          </c:xVal>
          <c:yVal>
            <c:numRef>
              <c:f>'STable3B-30 KV XRF2'!$BD$46:$BD$60</c:f>
              <c:numCache>
                <c:formatCode>0.0</c:formatCode>
                <c:ptCount val="15"/>
                <c:pt idx="0">
                  <c:v>6.3615999768912603</c:v>
                </c:pt>
                <c:pt idx="1">
                  <c:v>4.5892248631247483</c:v>
                </c:pt>
                <c:pt idx="2">
                  <c:v>4.961625466613623</c:v>
                </c:pt>
                <c:pt idx="3">
                  <c:v>3.6328599869640423</c:v>
                </c:pt>
                <c:pt idx="4">
                  <c:v>2.8711227061939564</c:v>
                </c:pt>
                <c:pt idx="5">
                  <c:v>22.514549898393344</c:v>
                </c:pt>
                <c:pt idx="6">
                  <c:v>19.968532258161069</c:v>
                </c:pt>
                <c:pt idx="7">
                  <c:v>18.877199263934088</c:v>
                </c:pt>
                <c:pt idx="8">
                  <c:v>24.574673157170057</c:v>
                </c:pt>
                <c:pt idx="9">
                  <c:v>16.854902753450965</c:v>
                </c:pt>
                <c:pt idx="10">
                  <c:v>13.856931420554803</c:v>
                </c:pt>
                <c:pt idx="11">
                  <c:v>18.603379856265999</c:v>
                </c:pt>
                <c:pt idx="12">
                  <c:v>15.237627355671282</c:v>
                </c:pt>
                <c:pt idx="13">
                  <c:v>15.356934937143947</c:v>
                </c:pt>
                <c:pt idx="14">
                  <c:v>11.598204881743886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759-5F41-9439-C1FA09D04E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830880"/>
        <c:axId val="854250912"/>
      </c:scatterChart>
      <c:valAx>
        <c:axId val="697830880"/>
        <c:scaling>
          <c:orientation val="minMax"/>
          <c:max val="2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4250912"/>
        <c:crosses val="autoZero"/>
        <c:crossBetween val="midCat"/>
      </c:valAx>
      <c:valAx>
        <c:axId val="854250912"/>
        <c:scaling>
          <c:orientation val="minMax"/>
          <c:max val="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8308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FeO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XRF2'!$S$46:$S$60</c:f>
              <c:numCache>
                <c:formatCode>0.00</c:formatCode>
                <c:ptCount val="15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11.117568613335733</c:v>
                </c:pt>
                <c:pt idx="6">
                  <c:v>11.117568613335733</c:v>
                </c:pt>
                <c:pt idx="7">
                  <c:v>11.117568613335733</c:v>
                </c:pt>
                <c:pt idx="8">
                  <c:v>11.117568613335733</c:v>
                </c:pt>
                <c:pt idx="9">
                  <c:v>11.117568613335733</c:v>
                </c:pt>
                <c:pt idx="10">
                  <c:v>12.110450823360029</c:v>
                </c:pt>
                <c:pt idx="11">
                  <c:v>12.110450823360029</c:v>
                </c:pt>
                <c:pt idx="12">
                  <c:v>12.110450823360029</c:v>
                </c:pt>
                <c:pt idx="13">
                  <c:v>12.110450823360029</c:v>
                </c:pt>
                <c:pt idx="14">
                  <c:v>12.110450823360029</c:v>
                </c:pt>
              </c:numCache>
            </c:numRef>
          </c:xVal>
          <c:yVal>
            <c:numRef>
              <c:f>'STable3B-30 KV XRF2'!$T$46:$T$60</c:f>
              <c:numCache>
                <c:formatCode>0.00</c:formatCode>
                <c:ptCount val="15"/>
                <c:pt idx="0">
                  <c:v>10.874565534632254</c:v>
                </c:pt>
                <c:pt idx="1">
                  <c:v>11.336844294067184</c:v>
                </c:pt>
                <c:pt idx="2">
                  <c:v>10.934457898028914</c:v>
                </c:pt>
                <c:pt idx="3">
                  <c:v>10.931730755391602</c:v>
                </c:pt>
                <c:pt idx="4">
                  <c:v>10.463125435110554</c:v>
                </c:pt>
                <c:pt idx="5">
                  <c:v>11.535260241421131</c:v>
                </c:pt>
                <c:pt idx="6">
                  <c:v>11.347112838391684</c:v>
                </c:pt>
                <c:pt idx="7">
                  <c:v>11.137767321315968</c:v>
                </c:pt>
                <c:pt idx="8">
                  <c:v>11.272909200884188</c:v>
                </c:pt>
                <c:pt idx="9">
                  <c:v>11.372160065220571</c:v>
                </c:pt>
                <c:pt idx="10">
                  <c:v>14.225809418070346</c:v>
                </c:pt>
                <c:pt idx="11">
                  <c:v>14.005976651289888</c:v>
                </c:pt>
                <c:pt idx="12">
                  <c:v>14.549768572019573</c:v>
                </c:pt>
                <c:pt idx="13">
                  <c:v>14.491931975823228</c:v>
                </c:pt>
                <c:pt idx="14">
                  <c:v>13.274955147360815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9EF-0B4C-8E20-B2C08C5084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38748847"/>
        <c:axId val="1694605663"/>
      </c:scatterChart>
      <c:valAx>
        <c:axId val="1938748847"/>
        <c:scaling>
          <c:orientation val="minMax"/>
          <c:max val="16"/>
          <c:min val="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94605663"/>
        <c:crosses val="autoZero"/>
        <c:crossBetween val="midCat"/>
      </c:valAx>
      <c:valAx>
        <c:axId val="1694605663"/>
        <c:scaling>
          <c:orientation val="minMax"/>
          <c:max val="16"/>
          <c:min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874884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K2O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'STable3B-30 KV XRF2'!$D$45</c:f>
              <c:strCache>
                <c:ptCount val="1"/>
                <c:pt idx="0">
                  <c:v>K2O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XRF2'!$C$46:$C$60</c:f>
              <c:numCache>
                <c:formatCode>0.000</c:formatCode>
                <c:ptCount val="15"/>
                <c:pt idx="0">
                  <c:v>2.7E-2</c:v>
                </c:pt>
                <c:pt idx="1">
                  <c:v>2.7E-2</c:v>
                </c:pt>
                <c:pt idx="2">
                  <c:v>2.7E-2</c:v>
                </c:pt>
                <c:pt idx="3">
                  <c:v>2.7E-2</c:v>
                </c:pt>
                <c:pt idx="4">
                  <c:v>2.7E-2</c:v>
                </c:pt>
                <c:pt idx="5" formatCode="0.00">
                  <c:v>0.52</c:v>
                </c:pt>
                <c:pt idx="6" formatCode="0.00">
                  <c:v>0.52</c:v>
                </c:pt>
                <c:pt idx="7" formatCode="0.00">
                  <c:v>0.52</c:v>
                </c:pt>
                <c:pt idx="8" formatCode="0.00">
                  <c:v>0.52</c:v>
                </c:pt>
                <c:pt idx="9" formatCode="0.00">
                  <c:v>0.52</c:v>
                </c:pt>
                <c:pt idx="10" formatCode="0.00">
                  <c:v>1.69</c:v>
                </c:pt>
                <c:pt idx="11" formatCode="0.00">
                  <c:v>1.69</c:v>
                </c:pt>
                <c:pt idx="12" formatCode="0.00">
                  <c:v>1.69</c:v>
                </c:pt>
                <c:pt idx="13" formatCode="0.00">
                  <c:v>1.69</c:v>
                </c:pt>
                <c:pt idx="14" formatCode="0.00">
                  <c:v>1.69</c:v>
                </c:pt>
              </c:numCache>
            </c:numRef>
          </c:xVal>
          <c:yVal>
            <c:numRef>
              <c:f>'STable3B-30 KV XRF2'!$D$46:$D$60</c:f>
              <c:numCache>
                <c:formatCode>0.000</c:formatCode>
                <c:ptCount val="15"/>
                <c:pt idx="0">
                  <c:v>7.0466851697814623E-2</c:v>
                </c:pt>
                <c:pt idx="1">
                  <c:v>3.4289819501992558E-2</c:v>
                </c:pt>
                <c:pt idx="2">
                  <c:v>4.1928522474331514E-2</c:v>
                </c:pt>
                <c:pt idx="3">
                  <c:v>5.1743931563832252E-2</c:v>
                </c:pt>
                <c:pt idx="4">
                  <c:v>6.4516363492681486E-2</c:v>
                </c:pt>
                <c:pt idx="5">
                  <c:v>0.54802756552255738</c:v>
                </c:pt>
                <c:pt idx="6">
                  <c:v>0.53355327184642187</c:v>
                </c:pt>
                <c:pt idx="7">
                  <c:v>0.52035711814077645</c:v>
                </c:pt>
                <c:pt idx="8">
                  <c:v>0.52812573242274319</c:v>
                </c:pt>
                <c:pt idx="9">
                  <c:v>0.47866321578233739</c:v>
                </c:pt>
                <c:pt idx="10">
                  <c:v>1.9367486623859071</c:v>
                </c:pt>
                <c:pt idx="11">
                  <c:v>1.9003765300198581</c:v>
                </c:pt>
                <c:pt idx="12">
                  <c:v>1.9258417445668419</c:v>
                </c:pt>
                <c:pt idx="13">
                  <c:v>2.0750412301494854</c:v>
                </c:pt>
                <c:pt idx="14">
                  <c:v>1.8535021861912497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AD2-7E4B-86A3-BFC514A7696F}"/>
            </c:ext>
          </c:extLst>
        </c:ser>
        <c:ser>
          <c:idx val="1"/>
          <c:order val="1"/>
          <c:tx>
            <c:strRef>
              <c:f>'STable3B-30 KV XRF2'!$E$45</c:f>
              <c:strCache>
                <c:ptCount val="1"/>
                <c:pt idx="0">
                  <c:v>K2O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'STable3B-30 KV XRF2'!$C$46:$C$60</c:f>
              <c:numCache>
                <c:formatCode>0.000</c:formatCode>
                <c:ptCount val="15"/>
                <c:pt idx="0">
                  <c:v>2.7E-2</c:v>
                </c:pt>
                <c:pt idx="1">
                  <c:v>2.7E-2</c:v>
                </c:pt>
                <c:pt idx="2">
                  <c:v>2.7E-2</c:v>
                </c:pt>
                <c:pt idx="3">
                  <c:v>2.7E-2</c:v>
                </c:pt>
                <c:pt idx="4">
                  <c:v>2.7E-2</c:v>
                </c:pt>
                <c:pt idx="5" formatCode="0.00">
                  <c:v>0.52</c:v>
                </c:pt>
                <c:pt idx="6" formatCode="0.00">
                  <c:v>0.52</c:v>
                </c:pt>
                <c:pt idx="7" formatCode="0.00">
                  <c:v>0.52</c:v>
                </c:pt>
                <c:pt idx="8" formatCode="0.00">
                  <c:v>0.52</c:v>
                </c:pt>
                <c:pt idx="9" formatCode="0.00">
                  <c:v>0.52</c:v>
                </c:pt>
                <c:pt idx="10" formatCode="0.00">
                  <c:v>1.69</c:v>
                </c:pt>
                <c:pt idx="11" formatCode="0.00">
                  <c:v>1.69</c:v>
                </c:pt>
                <c:pt idx="12" formatCode="0.00">
                  <c:v>1.69</c:v>
                </c:pt>
                <c:pt idx="13" formatCode="0.00">
                  <c:v>1.69</c:v>
                </c:pt>
                <c:pt idx="14" formatCode="0.00">
                  <c:v>1.69</c:v>
                </c:pt>
              </c:numCache>
            </c:numRef>
          </c:xVal>
          <c:yVal>
            <c:numRef>
              <c:f>'STable3B-30 KV XRF2'!$E$46:$E$60</c:f>
              <c:numCache>
                <c:formatCode>0.000</c:formatCode>
                <c:ptCount val="15"/>
                <c:pt idx="0">
                  <c:v>8.1289879766115097E-2</c:v>
                </c:pt>
                <c:pt idx="1">
                  <c:v>4.9956482663103E-2</c:v>
                </c:pt>
                <c:pt idx="2">
                  <c:v>5.6572462445211726E-2</c:v>
                </c:pt>
                <c:pt idx="3">
                  <c:v>6.5073715645449601E-2</c:v>
                </c:pt>
                <c:pt idx="4">
                  <c:v>7.6136084704126611E-2</c:v>
                </c:pt>
                <c:pt idx="5">
                  <c:v>0.49491141196014254</c:v>
                </c:pt>
                <c:pt idx="6">
                  <c:v>0.48237503835478229</c:v>
                </c:pt>
                <c:pt idx="7">
                  <c:v>0.47094567836601231</c:v>
                </c:pt>
                <c:pt idx="8">
                  <c:v>0.47767417601942419</c:v>
                </c:pt>
                <c:pt idx="9">
                  <c:v>0.43483404841528195</c:v>
                </c:pt>
                <c:pt idx="10">
                  <c:v>1.6977007772628894</c:v>
                </c:pt>
                <c:pt idx="11">
                  <c:v>1.6661984013703655</c:v>
                </c:pt>
                <c:pt idx="12">
                  <c:v>1.6882541541859926</c:v>
                </c:pt>
                <c:pt idx="13">
                  <c:v>1.8174777650123661</c:v>
                </c:pt>
                <c:pt idx="14">
                  <c:v>1.6255999238287351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AD2-7E4B-86A3-BFC514A76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1012975"/>
        <c:axId val="2026787439"/>
      </c:scatterChart>
      <c:valAx>
        <c:axId val="1561012975"/>
        <c:scaling>
          <c:orientation val="minMax"/>
          <c:max val="2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6787439"/>
        <c:crosses val="autoZero"/>
        <c:crossBetween val="midCat"/>
      </c:valAx>
      <c:valAx>
        <c:axId val="2026787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101297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CaO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'STable3B-30 KV XRF2'!$H$45</c:f>
              <c:strCache>
                <c:ptCount val="1"/>
                <c:pt idx="0">
                  <c:v>CaO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XRF2'!$G$46:$G$60</c:f>
              <c:numCache>
                <c:formatCode>0.00</c:formatCode>
                <c:ptCount val="15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11.4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11.4</c:v>
                </c:pt>
                <c:pt idx="10">
                  <c:v>6.95</c:v>
                </c:pt>
                <c:pt idx="11">
                  <c:v>6.95</c:v>
                </c:pt>
                <c:pt idx="12">
                  <c:v>6.95</c:v>
                </c:pt>
                <c:pt idx="13">
                  <c:v>6.95</c:v>
                </c:pt>
                <c:pt idx="14">
                  <c:v>6.95</c:v>
                </c:pt>
              </c:numCache>
            </c:numRef>
          </c:xVal>
          <c:yVal>
            <c:numRef>
              <c:f>'STable3B-30 KV XRF2'!$H$46:$H$60</c:f>
              <c:numCache>
                <c:formatCode>0.00</c:formatCode>
                <c:ptCount val="15"/>
                <c:pt idx="0">
                  <c:v>14.629745613591664</c:v>
                </c:pt>
                <c:pt idx="1">
                  <c:v>15.241010821932525</c:v>
                </c:pt>
                <c:pt idx="2">
                  <c:v>14.626141910731624</c:v>
                </c:pt>
                <c:pt idx="3">
                  <c:v>14.673300614456599</c:v>
                </c:pt>
                <c:pt idx="4">
                  <c:v>14.011533743552675</c:v>
                </c:pt>
                <c:pt idx="5">
                  <c:v>12.181198074253869</c:v>
                </c:pt>
                <c:pt idx="6">
                  <c:v>11.925760195983328</c:v>
                </c:pt>
                <c:pt idx="7">
                  <c:v>11.812329703962233</c:v>
                </c:pt>
                <c:pt idx="8">
                  <c:v>12.036696782643352</c:v>
                </c:pt>
                <c:pt idx="9">
                  <c:v>12.062652582338734</c:v>
                </c:pt>
                <c:pt idx="10">
                  <c:v>7.644447099976138</c:v>
                </c:pt>
                <c:pt idx="11">
                  <c:v>7.5357287813750951</c:v>
                </c:pt>
                <c:pt idx="12">
                  <c:v>7.8585896593721696</c:v>
                </c:pt>
                <c:pt idx="13">
                  <c:v>7.8201560201423881</c:v>
                </c:pt>
                <c:pt idx="14">
                  <c:v>6.9957928992083369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898-F749-B8F0-4A3AEA31D98F}"/>
            </c:ext>
          </c:extLst>
        </c:ser>
        <c:ser>
          <c:idx val="1"/>
          <c:order val="1"/>
          <c:tx>
            <c:strRef>
              <c:f>'STable3B-30 KV XRF2'!$I$45</c:f>
              <c:strCache>
                <c:ptCount val="1"/>
                <c:pt idx="0">
                  <c:v>CaO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'STable3B-30 KV XRF2'!$G$46:$G$60</c:f>
              <c:numCache>
                <c:formatCode>0.00</c:formatCode>
                <c:ptCount val="15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11.4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11.4</c:v>
                </c:pt>
                <c:pt idx="10">
                  <c:v>6.95</c:v>
                </c:pt>
                <c:pt idx="11">
                  <c:v>6.95</c:v>
                </c:pt>
                <c:pt idx="12">
                  <c:v>6.95</c:v>
                </c:pt>
                <c:pt idx="13">
                  <c:v>6.95</c:v>
                </c:pt>
                <c:pt idx="14">
                  <c:v>6.95</c:v>
                </c:pt>
              </c:numCache>
            </c:numRef>
          </c:xVal>
          <c:yVal>
            <c:numRef>
              <c:f>'STable3B-30 KV XRF2'!$I$46:$I$60</c:f>
              <c:numCache>
                <c:formatCode>0.00</c:formatCode>
                <c:ptCount val="15"/>
                <c:pt idx="0">
                  <c:v>13.410471691723926</c:v>
                </c:pt>
                <c:pt idx="1">
                  <c:v>13.956253500671538</c:v>
                </c:pt>
                <c:pt idx="2">
                  <c:v>13.407254045047777</c:v>
                </c:pt>
                <c:pt idx="3">
                  <c:v>13.449360748121068</c:v>
                </c:pt>
                <c:pt idx="4">
                  <c:v>12.858487400554164</c:v>
                </c:pt>
                <c:pt idx="5">
                  <c:v>11.22423127254272</c:v>
                </c:pt>
                <c:pt idx="6">
                  <c:v>10.99615785142549</c:v>
                </c:pt>
                <c:pt idx="7">
                  <c:v>10.894878900357545</c:v>
                </c:pt>
                <c:pt idx="8">
                  <c:v>11.095210063328935</c:v>
                </c:pt>
                <c:pt idx="9">
                  <c:v>11.118385279449738</c:v>
                </c:pt>
                <c:pt idx="10">
                  <c:v>7.173491724962564</c:v>
                </c:pt>
                <c:pt idx="11">
                  <c:v>7.0764201432952945</c:v>
                </c:pt>
                <c:pt idx="12">
                  <c:v>7.3646936972735162</c:v>
                </c:pt>
                <c:pt idx="13">
                  <c:v>7.3303773631242102</c:v>
                </c:pt>
                <c:pt idx="14">
                  <c:v>6.5943263181215057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898-F749-B8F0-4A3AEA31D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9034175"/>
        <c:axId val="1591251167"/>
      </c:scatterChart>
      <c:valAx>
        <c:axId val="1529034175"/>
        <c:scaling>
          <c:orientation val="minMax"/>
          <c:max val="16"/>
          <c:min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1251167"/>
        <c:crosses val="autoZero"/>
        <c:crossBetween val="midCat"/>
      </c:valAx>
      <c:valAx>
        <c:axId val="1591251167"/>
        <c:scaling>
          <c:orientation val="minMax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9034175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TiO2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'STable3B-30 KV XRF2'!$L$45</c:f>
              <c:strCache>
                <c:ptCount val="1"/>
                <c:pt idx="0">
                  <c:v>TiO2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XRF2'!$K$46:$K$60</c:f>
              <c:numCache>
                <c:formatCode>0.00</c:formatCode>
                <c:ptCount val="15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2.71</c:v>
                </c:pt>
                <c:pt idx="6">
                  <c:v>2.71</c:v>
                </c:pt>
                <c:pt idx="7">
                  <c:v>2.71</c:v>
                </c:pt>
                <c:pt idx="8">
                  <c:v>2.71</c:v>
                </c:pt>
                <c:pt idx="9">
                  <c:v>2.71</c:v>
                </c:pt>
                <c:pt idx="10">
                  <c:v>2.2400000000000002</c:v>
                </c:pt>
                <c:pt idx="11">
                  <c:v>2.2400000000000002</c:v>
                </c:pt>
                <c:pt idx="12">
                  <c:v>2.2400000000000002</c:v>
                </c:pt>
                <c:pt idx="13">
                  <c:v>2.2400000000000002</c:v>
                </c:pt>
                <c:pt idx="14">
                  <c:v>2.2400000000000002</c:v>
                </c:pt>
              </c:numCache>
            </c:numRef>
          </c:xVal>
          <c:yVal>
            <c:numRef>
              <c:f>'STable3B-30 KV XRF2'!$L$46:$L$60</c:f>
              <c:numCache>
                <c:formatCode>0.00</c:formatCode>
                <c:ptCount val="15"/>
                <c:pt idx="0">
                  <c:v>0.98479015277636217</c:v>
                </c:pt>
                <c:pt idx="1">
                  <c:v>1.0254497289916331</c:v>
                </c:pt>
                <c:pt idx="2">
                  <c:v>0.96394809242952961</c:v>
                </c:pt>
                <c:pt idx="3">
                  <c:v>0.99510587430849329</c:v>
                </c:pt>
                <c:pt idx="4">
                  <c:v>0.92529363045923119</c:v>
                </c:pt>
                <c:pt idx="5">
                  <c:v>2.872085757346627</c:v>
                </c:pt>
                <c:pt idx="6">
                  <c:v>2.7612288946028336</c:v>
                </c:pt>
                <c:pt idx="7">
                  <c:v>2.719461179434949</c:v>
                </c:pt>
                <c:pt idx="8">
                  <c:v>2.7676053236136653</c:v>
                </c:pt>
                <c:pt idx="9">
                  <c:v>2.7889263735280441</c:v>
                </c:pt>
                <c:pt idx="10">
                  <c:v>2.6933996358221117</c:v>
                </c:pt>
                <c:pt idx="11">
                  <c:v>2.6467564740584821</c:v>
                </c:pt>
                <c:pt idx="12">
                  <c:v>2.7947156025921776</c:v>
                </c:pt>
                <c:pt idx="13">
                  <c:v>2.7980122509669028</c:v>
                </c:pt>
                <c:pt idx="14">
                  <c:v>2.530726582617381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1E7-E64E-A793-BE384C1DF1F2}"/>
            </c:ext>
          </c:extLst>
        </c:ser>
        <c:ser>
          <c:idx val="1"/>
          <c:order val="1"/>
          <c:tx>
            <c:strRef>
              <c:f>'STable3B-30 KV XRF2'!$M$45</c:f>
              <c:strCache>
                <c:ptCount val="1"/>
                <c:pt idx="0">
                  <c:v>TiO2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'STable3B-30 KV XRF2'!$K$46:$K$60</c:f>
              <c:numCache>
                <c:formatCode>0.00</c:formatCode>
                <c:ptCount val="15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2.71</c:v>
                </c:pt>
                <c:pt idx="6">
                  <c:v>2.71</c:v>
                </c:pt>
                <c:pt idx="7">
                  <c:v>2.71</c:v>
                </c:pt>
                <c:pt idx="8">
                  <c:v>2.71</c:v>
                </c:pt>
                <c:pt idx="9">
                  <c:v>2.71</c:v>
                </c:pt>
                <c:pt idx="10">
                  <c:v>2.2400000000000002</c:v>
                </c:pt>
                <c:pt idx="11">
                  <c:v>2.2400000000000002</c:v>
                </c:pt>
                <c:pt idx="12">
                  <c:v>2.2400000000000002</c:v>
                </c:pt>
                <c:pt idx="13">
                  <c:v>2.2400000000000002</c:v>
                </c:pt>
                <c:pt idx="14">
                  <c:v>2.2400000000000002</c:v>
                </c:pt>
              </c:numCache>
            </c:numRef>
          </c:xVal>
          <c:yVal>
            <c:numRef>
              <c:f>'STable3B-30 KV XRF2'!$M$46:$M$60</c:f>
              <c:numCache>
                <c:formatCode>0.00</c:formatCode>
                <c:ptCount val="15"/>
                <c:pt idx="0">
                  <c:v>0.9618131642298956</c:v>
                </c:pt>
                <c:pt idx="1">
                  <c:v>0.99695827902605672</c:v>
                </c:pt>
                <c:pt idx="2">
                  <c:v>0.94379781159562892</c:v>
                </c:pt>
                <c:pt idx="3">
                  <c:v>0.97072981440678097</c:v>
                </c:pt>
                <c:pt idx="4">
                  <c:v>0.91038586710960268</c:v>
                </c:pt>
                <c:pt idx="5">
                  <c:v>2.5931440055976007</c:v>
                </c:pt>
                <c:pt idx="6">
                  <c:v>2.497322122298935</c:v>
                </c:pt>
                <c:pt idx="7">
                  <c:v>2.4612191600698958</c:v>
                </c:pt>
                <c:pt idx="8">
                  <c:v>2.5028337471222915</c:v>
                </c:pt>
                <c:pt idx="9">
                  <c:v>2.5212631262886709</c:v>
                </c:pt>
                <c:pt idx="10">
                  <c:v>2.4386922174084935</c:v>
                </c:pt>
                <c:pt idx="11">
                  <c:v>2.3983750417950644</c:v>
                </c:pt>
                <c:pt idx="12">
                  <c:v>2.5262671902504548</c:v>
                </c:pt>
                <c:pt idx="13">
                  <c:v>2.529116730170863</c:v>
                </c:pt>
                <c:pt idx="14">
                  <c:v>2.2980817226297741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1E7-E64E-A793-BE384C1DF1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692960"/>
        <c:axId val="2088152735"/>
      </c:scatterChart>
      <c:valAx>
        <c:axId val="97692960"/>
        <c:scaling>
          <c:orientation val="minMax"/>
          <c:max val="3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8152735"/>
        <c:crosses val="autoZero"/>
        <c:crossBetween val="midCat"/>
      </c:valAx>
      <c:valAx>
        <c:axId val="20881527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6929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MnO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'STable3B-30 KV XRF2'!$P$45</c:f>
              <c:strCache>
                <c:ptCount val="1"/>
                <c:pt idx="0">
                  <c:v>MnO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XRF2'!$O$46:$O$60</c:f>
              <c:numCache>
                <c:formatCode>0.00</c:formatCode>
                <c:ptCount val="15"/>
                <c:pt idx="0">
                  <c:v>0.17100000000000001</c:v>
                </c:pt>
                <c:pt idx="1">
                  <c:v>0.17100000000000001</c:v>
                </c:pt>
                <c:pt idx="2">
                  <c:v>0.17100000000000001</c:v>
                </c:pt>
                <c:pt idx="3">
                  <c:v>0.17100000000000001</c:v>
                </c:pt>
                <c:pt idx="4">
                  <c:v>0.17100000000000001</c:v>
                </c:pt>
                <c:pt idx="5">
                  <c:v>0.16800000000000001</c:v>
                </c:pt>
                <c:pt idx="6">
                  <c:v>0.16800000000000001</c:v>
                </c:pt>
                <c:pt idx="7">
                  <c:v>0.16800000000000001</c:v>
                </c:pt>
                <c:pt idx="8">
                  <c:v>0.16800000000000001</c:v>
                </c:pt>
                <c:pt idx="9">
                  <c:v>0.16800000000000001</c:v>
                </c:pt>
                <c:pt idx="10">
                  <c:v>0.18</c:v>
                </c:pt>
                <c:pt idx="11">
                  <c:v>0.18</c:v>
                </c:pt>
                <c:pt idx="12">
                  <c:v>0.18</c:v>
                </c:pt>
                <c:pt idx="13">
                  <c:v>0.18</c:v>
                </c:pt>
                <c:pt idx="14">
                  <c:v>0.18</c:v>
                </c:pt>
              </c:numCache>
            </c:numRef>
          </c:xVal>
          <c:yVal>
            <c:numRef>
              <c:f>'STable3B-30 KV XRF2'!$P$46:$P$60</c:f>
              <c:numCache>
                <c:formatCode>0.000</c:formatCode>
                <c:ptCount val="15"/>
                <c:pt idx="0">
                  <c:v>0.18611355225601742</c:v>
                </c:pt>
                <c:pt idx="1">
                  <c:v>0.19587459613968303</c:v>
                </c:pt>
                <c:pt idx="2">
                  <c:v>0.18503307219514287</c:v>
                </c:pt>
                <c:pt idx="3">
                  <c:v>0.19569494701391518</c:v>
                </c:pt>
                <c:pt idx="4">
                  <c:v>0.18004009116395542</c:v>
                </c:pt>
                <c:pt idx="5">
                  <c:v>0.17509550288009701</c:v>
                </c:pt>
                <c:pt idx="6">
                  <c:v>0.1736939319463697</c:v>
                </c:pt>
                <c:pt idx="7">
                  <c:v>0.16522214971062366</c:v>
                </c:pt>
                <c:pt idx="8">
                  <c:v>0.16205494272570939</c:v>
                </c:pt>
                <c:pt idx="9">
                  <c:v>0.16353600091008935</c:v>
                </c:pt>
                <c:pt idx="10">
                  <c:v>0.21143485541793003</c:v>
                </c:pt>
                <c:pt idx="11">
                  <c:v>0.20395965051574655</c:v>
                </c:pt>
                <c:pt idx="12">
                  <c:v>0.21653805436916351</c:v>
                </c:pt>
                <c:pt idx="13">
                  <c:v>0.20732036957287533</c:v>
                </c:pt>
                <c:pt idx="14">
                  <c:v>0.1934364538430928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7E2-D345-AFD5-DD6DEC4F53B1}"/>
            </c:ext>
          </c:extLst>
        </c:ser>
        <c:ser>
          <c:idx val="1"/>
          <c:order val="1"/>
          <c:tx>
            <c:strRef>
              <c:f>'STable3B-30 KV XRF2'!$Q$45</c:f>
              <c:strCache>
                <c:ptCount val="1"/>
                <c:pt idx="0">
                  <c:v>MnO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'STable3B-30 KV XRF2'!$O$46:$O$60</c:f>
              <c:numCache>
                <c:formatCode>0.00</c:formatCode>
                <c:ptCount val="15"/>
                <c:pt idx="0">
                  <c:v>0.17100000000000001</c:v>
                </c:pt>
                <c:pt idx="1">
                  <c:v>0.17100000000000001</c:v>
                </c:pt>
                <c:pt idx="2">
                  <c:v>0.17100000000000001</c:v>
                </c:pt>
                <c:pt idx="3">
                  <c:v>0.17100000000000001</c:v>
                </c:pt>
                <c:pt idx="4">
                  <c:v>0.17100000000000001</c:v>
                </c:pt>
                <c:pt idx="5">
                  <c:v>0.16800000000000001</c:v>
                </c:pt>
                <c:pt idx="6">
                  <c:v>0.16800000000000001</c:v>
                </c:pt>
                <c:pt idx="7">
                  <c:v>0.16800000000000001</c:v>
                </c:pt>
                <c:pt idx="8">
                  <c:v>0.16800000000000001</c:v>
                </c:pt>
                <c:pt idx="9">
                  <c:v>0.16800000000000001</c:v>
                </c:pt>
                <c:pt idx="10">
                  <c:v>0.18</c:v>
                </c:pt>
                <c:pt idx="11">
                  <c:v>0.18</c:v>
                </c:pt>
                <c:pt idx="12">
                  <c:v>0.18</c:v>
                </c:pt>
                <c:pt idx="13">
                  <c:v>0.18</c:v>
                </c:pt>
                <c:pt idx="14">
                  <c:v>0.18</c:v>
                </c:pt>
              </c:numCache>
            </c:numRef>
          </c:xVal>
          <c:yVal>
            <c:numRef>
              <c:f>'STable3B-30 KV XRF2'!$Q$46:$Q$60</c:f>
              <c:numCache>
                <c:formatCode>0.000</c:formatCode>
                <c:ptCount val="15"/>
                <c:pt idx="0">
                  <c:v>0.17259287044025709</c:v>
                </c:pt>
                <c:pt idx="1">
                  <c:v>0.17514632649014339</c:v>
                </c:pt>
                <c:pt idx="2">
                  <c:v>0.17231022051253381</c:v>
                </c:pt>
                <c:pt idx="3">
                  <c:v>0.17509933088675139</c:v>
                </c:pt>
                <c:pt idx="4">
                  <c:v>0.17100407357036215</c:v>
                </c:pt>
                <c:pt idx="5">
                  <c:v>0.16971058600713712</c:v>
                </c:pt>
                <c:pt idx="6">
                  <c:v>0.1693439397936046</c:v>
                </c:pt>
                <c:pt idx="7">
                  <c:v>0.16712775022812326</c:v>
                </c:pt>
                <c:pt idx="8">
                  <c:v>0.16629921959827892</c:v>
                </c:pt>
                <c:pt idx="9">
                  <c:v>0.16668665940760785</c:v>
                </c:pt>
                <c:pt idx="10">
                  <c:v>0.17921683766347485</c:v>
                </c:pt>
                <c:pt idx="11">
                  <c:v>0.17726134935616769</c:v>
                </c:pt>
                <c:pt idx="12">
                  <c:v>0.18055181724056771</c:v>
                </c:pt>
                <c:pt idx="13">
                  <c:v>0.17814050208928409</c:v>
                </c:pt>
                <c:pt idx="14">
                  <c:v>0.17450851671570622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7E2-D345-AFD5-DD6DEC4F5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0143375"/>
        <c:axId val="1869660175"/>
      </c:scatterChart>
      <c:valAx>
        <c:axId val="1870143375"/>
        <c:scaling>
          <c:orientation val="minMax"/>
          <c:max val="0.22"/>
          <c:min val="0.1400000000000000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9660175"/>
        <c:crosses val="autoZero"/>
        <c:crossBetween val="midCat"/>
      </c:valAx>
      <c:valAx>
        <c:axId val="1869660175"/>
        <c:scaling>
          <c:orientation val="minMax"/>
          <c:max val="0.22"/>
          <c:min val="0.1400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014337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FeO*</a:t>
            </a:r>
            <a:r>
              <a:rPr lang="en-US" baseline="0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'STable3B-30 KV XRF2'!$T$45</c:f>
              <c:strCache>
                <c:ptCount val="1"/>
                <c:pt idx="0">
                  <c:v>FeO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XRF2'!$S$46:$S$60</c:f>
              <c:numCache>
                <c:formatCode>0.00</c:formatCode>
                <c:ptCount val="15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11.117568613335733</c:v>
                </c:pt>
                <c:pt idx="6">
                  <c:v>11.117568613335733</c:v>
                </c:pt>
                <c:pt idx="7">
                  <c:v>11.117568613335733</c:v>
                </c:pt>
                <c:pt idx="8">
                  <c:v>11.117568613335733</c:v>
                </c:pt>
                <c:pt idx="9">
                  <c:v>11.117568613335733</c:v>
                </c:pt>
                <c:pt idx="10">
                  <c:v>12.110450823360029</c:v>
                </c:pt>
                <c:pt idx="11">
                  <c:v>12.110450823360029</c:v>
                </c:pt>
                <c:pt idx="12">
                  <c:v>12.110450823360029</c:v>
                </c:pt>
                <c:pt idx="13">
                  <c:v>12.110450823360029</c:v>
                </c:pt>
                <c:pt idx="14">
                  <c:v>12.110450823360029</c:v>
                </c:pt>
              </c:numCache>
            </c:numRef>
          </c:xVal>
          <c:yVal>
            <c:numRef>
              <c:f>'STable3B-30 KV XRF2'!$T$46:$T$60</c:f>
              <c:numCache>
                <c:formatCode>0.00</c:formatCode>
                <c:ptCount val="15"/>
                <c:pt idx="0">
                  <c:v>10.874565534632254</c:v>
                </c:pt>
                <c:pt idx="1">
                  <c:v>11.336844294067184</c:v>
                </c:pt>
                <c:pt idx="2">
                  <c:v>10.934457898028914</c:v>
                </c:pt>
                <c:pt idx="3">
                  <c:v>10.931730755391602</c:v>
                </c:pt>
                <c:pt idx="4">
                  <c:v>10.463125435110554</c:v>
                </c:pt>
                <c:pt idx="5">
                  <c:v>11.535260241421131</c:v>
                </c:pt>
                <c:pt idx="6">
                  <c:v>11.347112838391684</c:v>
                </c:pt>
                <c:pt idx="7">
                  <c:v>11.137767321315968</c:v>
                </c:pt>
                <c:pt idx="8">
                  <c:v>11.272909200884188</c:v>
                </c:pt>
                <c:pt idx="9">
                  <c:v>11.372160065220571</c:v>
                </c:pt>
                <c:pt idx="10">
                  <c:v>14.225809418070346</c:v>
                </c:pt>
                <c:pt idx="11">
                  <c:v>14.005976651289888</c:v>
                </c:pt>
                <c:pt idx="12">
                  <c:v>14.549768572019573</c:v>
                </c:pt>
                <c:pt idx="13">
                  <c:v>14.491931975823228</c:v>
                </c:pt>
                <c:pt idx="14">
                  <c:v>13.274955147360815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49F-A34C-860B-911E9091442C}"/>
            </c:ext>
          </c:extLst>
        </c:ser>
        <c:ser>
          <c:idx val="1"/>
          <c:order val="1"/>
          <c:tx>
            <c:strRef>
              <c:f>'STable3B-30 KV XRF2'!$U$45</c:f>
              <c:strCache>
                <c:ptCount val="1"/>
                <c:pt idx="0">
                  <c:v>FeO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'STable3B-30 KV XRF2'!$S$46:$S$60</c:f>
              <c:numCache>
                <c:formatCode>0.00</c:formatCode>
                <c:ptCount val="15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11.117568613335733</c:v>
                </c:pt>
                <c:pt idx="6">
                  <c:v>11.117568613335733</c:v>
                </c:pt>
                <c:pt idx="7">
                  <c:v>11.117568613335733</c:v>
                </c:pt>
                <c:pt idx="8">
                  <c:v>11.117568613335733</c:v>
                </c:pt>
                <c:pt idx="9">
                  <c:v>11.117568613335733</c:v>
                </c:pt>
                <c:pt idx="10">
                  <c:v>12.110450823360029</c:v>
                </c:pt>
                <c:pt idx="11">
                  <c:v>12.110450823360029</c:v>
                </c:pt>
                <c:pt idx="12">
                  <c:v>12.110450823360029</c:v>
                </c:pt>
                <c:pt idx="13">
                  <c:v>12.110450823360029</c:v>
                </c:pt>
                <c:pt idx="14">
                  <c:v>12.110450823360029</c:v>
                </c:pt>
              </c:numCache>
            </c:numRef>
          </c:xVal>
          <c:yVal>
            <c:numRef>
              <c:f>'STable3B-30 KV XRF2'!$U$46:$U$60</c:f>
              <c:numCache>
                <c:formatCode>0.00</c:formatCode>
                <c:ptCount val="15"/>
                <c:pt idx="0">
                  <c:v>10.568247002481097</c:v>
                </c:pt>
                <c:pt idx="1">
                  <c:v>10.788393804370109</c:v>
                </c:pt>
                <c:pt idx="2">
                  <c:v>10.596768997035781</c:v>
                </c:pt>
                <c:pt idx="3">
                  <c:v>10.595470274743992</c:v>
                </c:pt>
                <c:pt idx="4">
                  <c:v>10.37231063242309</c:v>
                </c:pt>
                <c:pt idx="5">
                  <c:v>10.882883623255891</c:v>
                </c:pt>
                <c:pt idx="6">
                  <c:v>10.793283899679395</c:v>
                </c:pt>
                <c:pt idx="7">
                  <c:v>10.693589191381839</c:v>
                </c:pt>
                <c:pt idx="8">
                  <c:v>10.757946577441672</c:v>
                </c:pt>
                <c:pt idx="9">
                  <c:v>10.805211912312526</c:v>
                </c:pt>
                <c:pt idx="10">
                  <c:v>12.164179344669655</c:v>
                </c:pt>
                <c:pt idx="11">
                  <c:v>12.059490388992161</c:v>
                </c:pt>
                <c:pt idx="12">
                  <c:v>12.318455461036692</c:v>
                </c:pt>
                <c:pt idx="13">
                  <c:v>12.290912465766187</c:v>
                </c:pt>
                <c:pt idx="14">
                  <c:v>11.711362678346754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49F-A34C-860B-911E90914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8733055"/>
        <c:axId val="2026016047"/>
      </c:scatterChart>
      <c:valAx>
        <c:axId val="1828733055"/>
        <c:scaling>
          <c:orientation val="minMax"/>
          <c:max val="16"/>
          <c:min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6016047"/>
        <c:crosses val="autoZero"/>
        <c:crossBetween val="midCat"/>
        <c:majorUnit val="1"/>
      </c:valAx>
      <c:valAx>
        <c:axId val="2026016047"/>
        <c:scaling>
          <c:orientation val="minMax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8733055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 ppm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'STable3B-30 KV XRF2'!$AB$45</c:f>
              <c:strCache>
                <c:ptCount val="1"/>
                <c:pt idx="0">
                  <c:v>Ni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XRF2'!$AA$46:$AA$60</c:f>
              <c:numCache>
                <c:formatCode>General</c:formatCode>
                <c:ptCount val="15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</c:numCache>
            </c:numRef>
          </c:xVal>
          <c:yVal>
            <c:numRef>
              <c:f>'STable3B-30 KV XRF2'!$AB$46:$AB$60</c:f>
              <c:numCache>
                <c:formatCode>0</c:formatCode>
                <c:ptCount val="15"/>
                <c:pt idx="0">
                  <c:v>159.31352090738463</c:v>
                </c:pt>
                <c:pt idx="1">
                  <c:v>166.21692914577093</c:v>
                </c:pt>
                <c:pt idx="2">
                  <c:v>158.73728294636936</c:v>
                </c:pt>
                <c:pt idx="3">
                  <c:v>158.97285401965814</c:v>
                </c:pt>
                <c:pt idx="4">
                  <c:v>147.98668293445499</c:v>
                </c:pt>
                <c:pt idx="5">
                  <c:v>149.71957101931247</c:v>
                </c:pt>
                <c:pt idx="6">
                  <c:v>151.65247496789073</c:v>
                </c:pt>
                <c:pt idx="7">
                  <c:v>137.55260443938357</c:v>
                </c:pt>
                <c:pt idx="8">
                  <c:v>139.1471444304687</c:v>
                </c:pt>
                <c:pt idx="9">
                  <c:v>145.82156723222809</c:v>
                </c:pt>
                <c:pt idx="10">
                  <c:v>132.06875138689824</c:v>
                </c:pt>
                <c:pt idx="11">
                  <c:v>123.45840507049736</c:v>
                </c:pt>
                <c:pt idx="12">
                  <c:v>128.93643453265753</c:v>
                </c:pt>
                <c:pt idx="13">
                  <c:v>127.4308808671795</c:v>
                </c:pt>
                <c:pt idx="14">
                  <c:v>121.88869340810461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30C-E54D-B77F-C9E188FF0045}"/>
            </c:ext>
          </c:extLst>
        </c:ser>
        <c:ser>
          <c:idx val="1"/>
          <c:order val="1"/>
          <c:tx>
            <c:strRef>
              <c:f>'STable3B-30 KV XRF2'!$AC$45</c:f>
              <c:strCache>
                <c:ptCount val="1"/>
                <c:pt idx="0">
                  <c:v>Ni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'STable3B-30 KV XRF2'!$AA$46:$AA$60</c:f>
              <c:numCache>
                <c:formatCode>General</c:formatCode>
                <c:ptCount val="15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</c:numCache>
            </c:numRef>
          </c:xVal>
          <c:yVal>
            <c:numRef>
              <c:f>'STable3B-30 KV XRF2'!$AC$46:$AC$60</c:f>
              <c:numCache>
                <c:formatCode>0</c:formatCode>
                <c:ptCount val="15"/>
                <c:pt idx="0">
                  <c:v>168.19642742067538</c:v>
                </c:pt>
                <c:pt idx="1">
                  <c:v>197.52302846623138</c:v>
                </c:pt>
                <c:pt idx="2">
                  <c:v>165.74849153068533</c:v>
                </c:pt>
                <c:pt idx="3">
                  <c:v>166.74922894120073</c:v>
                </c:pt>
                <c:pt idx="4">
                  <c:v>120.07850553787387</c:v>
                </c:pt>
                <c:pt idx="5">
                  <c:v>127.44004577514829</c:v>
                </c:pt>
                <c:pt idx="6">
                  <c:v>135.65128013966626</c:v>
                </c:pt>
                <c:pt idx="7">
                  <c:v>75.753145261266241</c:v>
                </c:pt>
                <c:pt idx="8">
                  <c:v>82.526964301796966</c:v>
                </c:pt>
                <c:pt idx="9">
                  <c:v>110.88080460174626</c:v>
                </c:pt>
                <c:pt idx="10">
                  <c:v>52.457004411817593</c:v>
                </c:pt>
                <c:pt idx="11">
                  <c:v>15.879102227057615</c:v>
                </c:pt>
                <c:pt idx="12">
                  <c:v>39.150503686306251</c:v>
                </c:pt>
                <c:pt idx="13">
                  <c:v>32.754710452662948</c:v>
                </c:pt>
                <c:pt idx="14">
                  <c:v>9.2107572458676259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30C-E54D-B77F-C9E188FF0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0633887"/>
        <c:axId val="1634603295"/>
      </c:scatterChart>
      <c:valAx>
        <c:axId val="1590633887"/>
        <c:scaling>
          <c:orientation val="minMax"/>
          <c:max val="2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4603295"/>
        <c:crosses val="autoZero"/>
        <c:crossBetween val="midCat"/>
      </c:valAx>
      <c:valAx>
        <c:axId val="16346032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9063388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Rb</a:t>
            </a:r>
            <a:r>
              <a:rPr lang="en-US" baseline="0"/>
              <a:t> ppm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'STable3B-30 KV XRF2'!$AN$45</c:f>
              <c:strCache>
                <c:ptCount val="1"/>
                <c:pt idx="0">
                  <c:v>Rb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XRF2'!$AM$46:$AM$60</c:f>
              <c:numCache>
                <c:formatCode>0.0</c:formatCode>
                <c:ptCount val="15"/>
                <c:pt idx="0">
                  <c:v>0.27</c:v>
                </c:pt>
                <c:pt idx="1">
                  <c:v>0.27</c:v>
                </c:pt>
                <c:pt idx="2">
                  <c:v>0.27</c:v>
                </c:pt>
                <c:pt idx="3">
                  <c:v>0.27</c:v>
                </c:pt>
                <c:pt idx="4">
                  <c:v>0.27</c:v>
                </c:pt>
                <c:pt idx="5" formatCode="General">
                  <c:v>11</c:v>
                </c:pt>
                <c:pt idx="6" formatCode="General">
                  <c:v>11</c:v>
                </c:pt>
                <c:pt idx="7" formatCode="General">
                  <c:v>11</c:v>
                </c:pt>
                <c:pt idx="8" formatCode="General">
                  <c:v>11</c:v>
                </c:pt>
                <c:pt idx="9" formatCode="General">
                  <c:v>11</c:v>
                </c:pt>
                <c:pt idx="10" formatCode="0">
                  <c:v>47.2</c:v>
                </c:pt>
                <c:pt idx="11" formatCode="0">
                  <c:v>47.2</c:v>
                </c:pt>
                <c:pt idx="12" formatCode="0">
                  <c:v>47.2</c:v>
                </c:pt>
                <c:pt idx="13" formatCode="0">
                  <c:v>47.2</c:v>
                </c:pt>
                <c:pt idx="14" formatCode="0">
                  <c:v>47.2</c:v>
                </c:pt>
              </c:numCache>
            </c:numRef>
          </c:xVal>
          <c:yVal>
            <c:numRef>
              <c:f>'STable3B-30 KV XRF2'!$AN$46:$AN$60</c:f>
              <c:numCache>
                <c:formatCode>0.0</c:formatCode>
                <c:ptCount val="15"/>
                <c:pt idx="0">
                  <c:v>6.3740054013834344</c:v>
                </c:pt>
                <c:pt idx="1">
                  <c:v>9.038859344496192</c:v>
                </c:pt>
                <c:pt idx="2">
                  <c:v>9.0285103509622058</c:v>
                </c:pt>
                <c:pt idx="3">
                  <c:v>8.2719913223835828</c:v>
                </c:pt>
                <c:pt idx="4">
                  <c:v>6.701288692505404</c:v>
                </c:pt>
                <c:pt idx="5">
                  <c:v>14.209599981185825</c:v>
                </c:pt>
                <c:pt idx="6">
                  <c:v>12.174860163033092</c:v>
                </c:pt>
                <c:pt idx="7">
                  <c:v>13.600993548333829</c:v>
                </c:pt>
                <c:pt idx="8">
                  <c:v>14.056125635995787</c:v>
                </c:pt>
                <c:pt idx="9">
                  <c:v>14.988270932893389</c:v>
                </c:pt>
                <c:pt idx="10">
                  <c:v>42.86367492532839</c:v>
                </c:pt>
                <c:pt idx="11">
                  <c:v>41.693784524555383</c:v>
                </c:pt>
                <c:pt idx="12">
                  <c:v>43.418754875327515</c:v>
                </c:pt>
                <c:pt idx="13">
                  <c:v>42.657863642095762</c:v>
                </c:pt>
                <c:pt idx="14">
                  <c:v>38.679437247382744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44E-594E-8C21-A7B4C2B888E7}"/>
            </c:ext>
          </c:extLst>
        </c:ser>
        <c:ser>
          <c:idx val="1"/>
          <c:order val="1"/>
          <c:tx>
            <c:strRef>
              <c:f>'STable3B-30 KV XRF2'!$AO$45</c:f>
              <c:strCache>
                <c:ptCount val="1"/>
                <c:pt idx="0">
                  <c:v>Rb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'STable3B-30 KV XRF2'!$AM$46:$AM$60</c:f>
              <c:numCache>
                <c:formatCode>0.0</c:formatCode>
                <c:ptCount val="15"/>
                <c:pt idx="0">
                  <c:v>0.27</c:v>
                </c:pt>
                <c:pt idx="1">
                  <c:v>0.27</c:v>
                </c:pt>
                <c:pt idx="2">
                  <c:v>0.27</c:v>
                </c:pt>
                <c:pt idx="3">
                  <c:v>0.27</c:v>
                </c:pt>
                <c:pt idx="4">
                  <c:v>0.27</c:v>
                </c:pt>
                <c:pt idx="5" formatCode="General">
                  <c:v>11</c:v>
                </c:pt>
                <c:pt idx="6" formatCode="General">
                  <c:v>11</c:v>
                </c:pt>
                <c:pt idx="7" formatCode="General">
                  <c:v>11</c:v>
                </c:pt>
                <c:pt idx="8" formatCode="General">
                  <c:v>11</c:v>
                </c:pt>
                <c:pt idx="9" formatCode="General">
                  <c:v>11</c:v>
                </c:pt>
                <c:pt idx="10" formatCode="0">
                  <c:v>47.2</c:v>
                </c:pt>
                <c:pt idx="11" formatCode="0">
                  <c:v>47.2</c:v>
                </c:pt>
                <c:pt idx="12" formatCode="0">
                  <c:v>47.2</c:v>
                </c:pt>
                <c:pt idx="13" formatCode="0">
                  <c:v>47.2</c:v>
                </c:pt>
                <c:pt idx="14" formatCode="0">
                  <c:v>47.2</c:v>
                </c:pt>
              </c:numCache>
            </c:numRef>
          </c:xVal>
          <c:yVal>
            <c:numRef>
              <c:f>'STable3B-30 KV XRF2'!$AO$46:$AO$60</c:f>
              <c:numCache>
                <c:formatCode>0.0</c:formatCode>
                <c:ptCount val="15"/>
                <c:pt idx="0">
                  <c:v>-0.39043088883454757</c:v>
                </c:pt>
                <c:pt idx="1">
                  <c:v>3.1868098959412148</c:v>
                </c:pt>
                <c:pt idx="2">
                  <c:v>3.1729176367249696</c:v>
                </c:pt>
                <c:pt idx="3">
                  <c:v>2.1573832842758893</c:v>
                </c:pt>
                <c:pt idx="4">
                  <c:v>4.8906936866172757E-2</c:v>
                </c:pt>
                <c:pt idx="5">
                  <c:v>10.127897358114708</c:v>
                </c:pt>
                <c:pt idx="6">
                  <c:v>7.3965077888233317</c:v>
                </c:pt>
                <c:pt idx="7">
                  <c:v>9.3109175911365618</c:v>
                </c:pt>
                <c:pt idx="8">
                  <c:v>9.9218768036113474</c:v>
                </c:pt>
                <c:pt idx="9">
                  <c:v>11.173167960493306</c:v>
                </c:pt>
                <c:pt idx="10">
                  <c:v>48.592491564158564</c:v>
                </c:pt>
                <c:pt idx="11">
                  <c:v>47.022056656767546</c:v>
                </c:pt>
                <c:pt idx="12">
                  <c:v>49.33761856861598</c:v>
                </c:pt>
                <c:pt idx="13">
                  <c:v>48.316215065684943</c:v>
                </c:pt>
                <c:pt idx="14">
                  <c:v>42.975663777619999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44E-594E-8C21-A7B4C2B88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60353711"/>
        <c:axId val="1634261775"/>
      </c:scatterChart>
      <c:valAx>
        <c:axId val="1760353711"/>
        <c:scaling>
          <c:orientation val="minMax"/>
          <c:max val="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4261775"/>
        <c:crosses val="autoZero"/>
        <c:crossBetween val="midCat"/>
      </c:valAx>
      <c:valAx>
        <c:axId val="1634261775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035371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Sr ppm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'STable3B-30 KV XRF2'!$AR$45</c:f>
              <c:strCache>
                <c:ptCount val="1"/>
                <c:pt idx="0">
                  <c:v>Sr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XRF2'!$AQ$46:$AQ$60</c:f>
              <c:numCache>
                <c:formatCode>General</c:formatCode>
                <c:ptCount val="15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403</c:v>
                </c:pt>
                <c:pt idx="6">
                  <c:v>403</c:v>
                </c:pt>
                <c:pt idx="7">
                  <c:v>403</c:v>
                </c:pt>
                <c:pt idx="8">
                  <c:v>403</c:v>
                </c:pt>
                <c:pt idx="9">
                  <c:v>403</c:v>
                </c:pt>
                <c:pt idx="10">
                  <c:v>330</c:v>
                </c:pt>
                <c:pt idx="11">
                  <c:v>330</c:v>
                </c:pt>
                <c:pt idx="12">
                  <c:v>330</c:v>
                </c:pt>
                <c:pt idx="13">
                  <c:v>330</c:v>
                </c:pt>
                <c:pt idx="14">
                  <c:v>330</c:v>
                </c:pt>
              </c:numCache>
            </c:numRef>
          </c:xVal>
          <c:yVal>
            <c:numRef>
              <c:f>'STable3B-30 KV XRF2'!$AR$46:$AR$60</c:f>
              <c:numCache>
                <c:formatCode>0</c:formatCode>
                <c:ptCount val="15"/>
                <c:pt idx="0">
                  <c:v>118.80266211114734</c:v>
                </c:pt>
                <c:pt idx="1">
                  <c:v>127.22670074161471</c:v>
                </c:pt>
                <c:pt idx="2">
                  <c:v>124.21739656282161</c:v>
                </c:pt>
                <c:pt idx="3">
                  <c:v>126.81704170837097</c:v>
                </c:pt>
                <c:pt idx="4">
                  <c:v>114.74157251192722</c:v>
                </c:pt>
                <c:pt idx="5">
                  <c:v>409.42374053535627</c:v>
                </c:pt>
                <c:pt idx="6">
                  <c:v>399.29130534027684</c:v>
                </c:pt>
                <c:pt idx="7">
                  <c:v>393.78166778994665</c:v>
                </c:pt>
                <c:pt idx="8">
                  <c:v>402.35755095982381</c:v>
                </c:pt>
                <c:pt idx="9">
                  <c:v>410.94542217361067</c:v>
                </c:pt>
                <c:pt idx="10">
                  <c:v>372.94109420866607</c:v>
                </c:pt>
                <c:pt idx="11">
                  <c:v>365.30503260887446</c:v>
                </c:pt>
                <c:pt idx="12">
                  <c:v>376.61719382796224</c:v>
                </c:pt>
                <c:pt idx="13">
                  <c:v>382.26370890188025</c:v>
                </c:pt>
                <c:pt idx="14">
                  <c:v>345.00571353574702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138-DA44-82D6-59DDC4A4EAA8}"/>
            </c:ext>
          </c:extLst>
        </c:ser>
        <c:ser>
          <c:idx val="1"/>
          <c:order val="1"/>
          <c:tx>
            <c:strRef>
              <c:f>'STable3B-30 KV XRF2'!$AS$45</c:f>
              <c:strCache>
                <c:ptCount val="1"/>
                <c:pt idx="0">
                  <c:v>Sr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'STable3B-30 KV XRF2'!$AQ$46:$AQ$60</c:f>
              <c:numCache>
                <c:formatCode>General</c:formatCode>
                <c:ptCount val="15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403</c:v>
                </c:pt>
                <c:pt idx="6">
                  <c:v>403</c:v>
                </c:pt>
                <c:pt idx="7">
                  <c:v>403</c:v>
                </c:pt>
                <c:pt idx="8">
                  <c:v>403</c:v>
                </c:pt>
                <c:pt idx="9">
                  <c:v>403</c:v>
                </c:pt>
                <c:pt idx="10">
                  <c:v>330</c:v>
                </c:pt>
                <c:pt idx="11">
                  <c:v>330</c:v>
                </c:pt>
                <c:pt idx="12">
                  <c:v>330</c:v>
                </c:pt>
                <c:pt idx="13">
                  <c:v>330</c:v>
                </c:pt>
                <c:pt idx="14">
                  <c:v>330</c:v>
                </c:pt>
              </c:numCache>
            </c:numRef>
          </c:xVal>
          <c:yVal>
            <c:numRef>
              <c:f>'STable3B-30 KV XRF2'!$AS$46:$AS$60</c:f>
              <c:numCache>
                <c:formatCode>0</c:formatCode>
                <c:ptCount val="15"/>
                <c:pt idx="0">
                  <c:v>102.80185887907108</c:v>
                </c:pt>
                <c:pt idx="1">
                  <c:v>111.1483996933666</c:v>
                </c:pt>
                <c:pt idx="2">
                  <c:v>108.16677992015181</c:v>
                </c:pt>
                <c:pt idx="3">
                  <c:v>110.74250936084279</c:v>
                </c:pt>
                <c:pt idx="4">
                  <c:v>98.778129694377014</c:v>
                </c:pt>
                <c:pt idx="5">
                  <c:v>390.74933858188678</c:v>
                </c:pt>
                <c:pt idx="6">
                  <c:v>380.71011777417749</c:v>
                </c:pt>
                <c:pt idx="7">
                  <c:v>375.25116670532958</c:v>
                </c:pt>
                <c:pt idx="8">
                  <c:v>383.74815514946238</c:v>
                </c:pt>
                <c:pt idx="9">
                  <c:v>392.25702135225288</c:v>
                </c:pt>
                <c:pt idx="10">
                  <c:v>354.60231813994295</c:v>
                </c:pt>
                <c:pt idx="11">
                  <c:v>347.03650527998946</c:v>
                </c:pt>
                <c:pt idx="12">
                  <c:v>358.24459909992112</c:v>
                </c:pt>
                <c:pt idx="13">
                  <c:v>363.83916847339714</c:v>
                </c:pt>
                <c:pt idx="14">
                  <c:v>326.92393189583038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138-DA44-82D6-59DDC4A4E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3736191"/>
        <c:axId val="1770038175"/>
      </c:scatterChart>
      <c:valAx>
        <c:axId val="163373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0038175"/>
        <c:crosses val="autoZero"/>
        <c:crossBetween val="midCat"/>
      </c:valAx>
      <c:valAx>
        <c:axId val="1770038175"/>
        <c:scaling>
          <c:orientation val="minMax"/>
          <c:max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3736191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ppm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'STable3B-30 KV XRF2'!$AV$45</c:f>
              <c:strCache>
                <c:ptCount val="1"/>
                <c:pt idx="0">
                  <c:v>Y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XRF2'!$AU$46:$AU$60</c:f>
              <c:numCache>
                <c:formatCode>General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 formatCode="0">
                  <c:v>27.6</c:v>
                </c:pt>
                <c:pt idx="6" formatCode="0">
                  <c:v>27.6</c:v>
                </c:pt>
                <c:pt idx="7" formatCode="0">
                  <c:v>27.6</c:v>
                </c:pt>
                <c:pt idx="8" formatCode="0">
                  <c:v>27.6</c:v>
                </c:pt>
                <c:pt idx="9" formatCode="0">
                  <c:v>27.6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</c:numCache>
            </c:numRef>
          </c:xVal>
          <c:yVal>
            <c:numRef>
              <c:f>'STable3B-30 KV XRF2'!$AV$46:$AV$60</c:f>
              <c:numCache>
                <c:formatCode>0.0</c:formatCode>
                <c:ptCount val="15"/>
                <c:pt idx="0">
                  <c:v>17.10587862397831</c:v>
                </c:pt>
                <c:pt idx="1">
                  <c:v>18.523564766878106</c:v>
                </c:pt>
                <c:pt idx="2">
                  <c:v>17.594282926690141</c:v>
                </c:pt>
                <c:pt idx="3">
                  <c:v>20.770701607638244</c:v>
                </c:pt>
                <c:pt idx="4">
                  <c:v>18.298544075687833</c:v>
                </c:pt>
                <c:pt idx="5">
                  <c:v>28.451393505163313</c:v>
                </c:pt>
                <c:pt idx="6">
                  <c:v>28.03657744262717</c:v>
                </c:pt>
                <c:pt idx="7">
                  <c:v>26.916848297493008</c:v>
                </c:pt>
                <c:pt idx="8">
                  <c:v>28.914158398289459</c:v>
                </c:pt>
                <c:pt idx="9">
                  <c:v>32.294194445469167</c:v>
                </c:pt>
                <c:pt idx="10">
                  <c:v>39.023081339478736</c:v>
                </c:pt>
                <c:pt idx="11">
                  <c:v>39.133469665877911</c:v>
                </c:pt>
                <c:pt idx="12">
                  <c:v>39.256393783223707</c:v>
                </c:pt>
                <c:pt idx="13">
                  <c:v>46.707890827468873</c:v>
                </c:pt>
                <c:pt idx="14">
                  <c:v>34.858131804307789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113-8048-8F34-6828716A750B}"/>
            </c:ext>
          </c:extLst>
        </c:ser>
        <c:ser>
          <c:idx val="1"/>
          <c:order val="1"/>
          <c:tx>
            <c:strRef>
              <c:f>'STable3B-30 KV XRF2'!$AW$45</c:f>
              <c:strCache>
                <c:ptCount val="1"/>
                <c:pt idx="0">
                  <c:v>Y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'STable3B-30 KV XRF2'!$AU$46:$AU$60</c:f>
              <c:numCache>
                <c:formatCode>General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 formatCode="0">
                  <c:v>27.6</c:v>
                </c:pt>
                <c:pt idx="6" formatCode="0">
                  <c:v>27.6</c:v>
                </c:pt>
                <c:pt idx="7" formatCode="0">
                  <c:v>27.6</c:v>
                </c:pt>
                <c:pt idx="8" formatCode="0">
                  <c:v>27.6</c:v>
                </c:pt>
                <c:pt idx="9" formatCode="0">
                  <c:v>27.6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</c:numCache>
            </c:numRef>
          </c:xVal>
          <c:yVal>
            <c:numRef>
              <c:f>'STable3B-30 KV XRF2'!$AW$46:$AW$60</c:f>
              <c:numCache>
                <c:formatCode>0.0</c:formatCode>
                <c:ptCount val="15"/>
                <c:pt idx="0">
                  <c:v>15.85631750958337</c:v>
                </c:pt>
                <c:pt idx="1">
                  <c:v>17.201721021223864</c:v>
                </c:pt>
                <c:pt idx="2">
                  <c:v>16.319819863231803</c:v>
                </c:pt>
                <c:pt idx="3">
                  <c:v>19.33428457334508</c:v>
                </c:pt>
                <c:pt idx="4">
                  <c:v>16.988173312067364</c:v>
                </c:pt>
                <c:pt idx="5">
                  <c:v>26.623366083038093</c:v>
                </c:pt>
                <c:pt idx="6">
                  <c:v>26.229699974346744</c:v>
                </c:pt>
                <c:pt idx="7">
                  <c:v>25.167061722929351</c:v>
                </c:pt>
                <c:pt idx="8">
                  <c:v>27.062536286819835</c:v>
                </c:pt>
                <c:pt idx="9">
                  <c:v>30.270236658388225</c:v>
                </c:pt>
                <c:pt idx="10">
                  <c:v>36.656042220481567</c:v>
                </c:pt>
                <c:pt idx="11">
                  <c:v>36.760802249861399</c:v>
                </c:pt>
                <c:pt idx="12">
                  <c:v>36.877458916056966</c:v>
                </c:pt>
                <c:pt idx="13">
                  <c:v>43.949031379761863</c:v>
                </c:pt>
                <c:pt idx="14">
                  <c:v>32.703448228864545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113-8048-8F34-6828716A7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021088"/>
        <c:axId val="1589988559"/>
      </c:scatterChart>
      <c:valAx>
        <c:axId val="263021088"/>
        <c:scaling>
          <c:orientation val="minMax"/>
          <c:max val="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9988559"/>
        <c:crosses val="autoZero"/>
        <c:crossBetween val="midCat"/>
      </c:valAx>
      <c:valAx>
        <c:axId val="1589988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3021088"/>
        <c:crosses val="autoZero"/>
        <c:crossBetween val="midCat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Zr ppm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'STable3B-30 KV XRF2'!$AZ$45</c:f>
              <c:strCache>
                <c:ptCount val="1"/>
                <c:pt idx="0">
                  <c:v>Zr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XRF2'!$AY$46:$AY$60</c:f>
              <c:numCache>
                <c:formatCode>General</c:formatCode>
                <c:ptCount val="15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179</c:v>
                </c:pt>
                <c:pt idx="6">
                  <c:v>179</c:v>
                </c:pt>
                <c:pt idx="7">
                  <c:v>179</c:v>
                </c:pt>
                <c:pt idx="8">
                  <c:v>179</c:v>
                </c:pt>
                <c:pt idx="9">
                  <c:v>179</c:v>
                </c:pt>
                <c:pt idx="10">
                  <c:v>190</c:v>
                </c:pt>
                <c:pt idx="11">
                  <c:v>190</c:v>
                </c:pt>
                <c:pt idx="12">
                  <c:v>190</c:v>
                </c:pt>
                <c:pt idx="13">
                  <c:v>190</c:v>
                </c:pt>
                <c:pt idx="14">
                  <c:v>190</c:v>
                </c:pt>
              </c:numCache>
            </c:numRef>
          </c:xVal>
          <c:yVal>
            <c:numRef>
              <c:f>'STable3B-30 KV XRF2'!$AZ$46:$AZ$60</c:f>
              <c:numCache>
                <c:formatCode>0</c:formatCode>
                <c:ptCount val="15"/>
                <c:pt idx="0">
                  <c:v>24.104344461668752</c:v>
                </c:pt>
                <c:pt idx="1">
                  <c:v>23.524541907433456</c:v>
                </c:pt>
                <c:pt idx="2">
                  <c:v>23.909393710086658</c:v>
                </c:pt>
                <c:pt idx="3">
                  <c:v>26.730916995249522</c:v>
                </c:pt>
                <c:pt idx="4">
                  <c:v>22.539532293248129</c:v>
                </c:pt>
                <c:pt idx="5">
                  <c:v>184.98718864240738</c:v>
                </c:pt>
                <c:pt idx="6">
                  <c:v>182.12474888127036</c:v>
                </c:pt>
                <c:pt idx="7">
                  <c:v>184.01748723864387</c:v>
                </c:pt>
                <c:pt idx="8">
                  <c:v>178.48176228902227</c:v>
                </c:pt>
                <c:pt idx="9">
                  <c:v>183.21087213888993</c:v>
                </c:pt>
                <c:pt idx="10">
                  <c:v>212.75187932917697</c:v>
                </c:pt>
                <c:pt idx="11">
                  <c:v>210.98181470322194</c:v>
                </c:pt>
                <c:pt idx="12">
                  <c:v>225.95457081030159</c:v>
                </c:pt>
                <c:pt idx="13">
                  <c:v>221.61092427571717</c:v>
                </c:pt>
                <c:pt idx="14">
                  <c:v>202.46722586386812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6EC-C946-AF7F-BEE3A15BAF0E}"/>
            </c:ext>
          </c:extLst>
        </c:ser>
        <c:ser>
          <c:idx val="1"/>
          <c:order val="1"/>
          <c:tx>
            <c:strRef>
              <c:f>'STable3B-30 KV XRF2'!$BA$45</c:f>
              <c:strCache>
                <c:ptCount val="1"/>
                <c:pt idx="0">
                  <c:v>Zr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'STable3B-30 KV XRF2'!$AY$46:$AY$60</c:f>
              <c:numCache>
                <c:formatCode>General</c:formatCode>
                <c:ptCount val="15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179</c:v>
                </c:pt>
                <c:pt idx="6">
                  <c:v>179</c:v>
                </c:pt>
                <c:pt idx="7">
                  <c:v>179</c:v>
                </c:pt>
                <c:pt idx="8">
                  <c:v>179</c:v>
                </c:pt>
                <c:pt idx="9">
                  <c:v>179</c:v>
                </c:pt>
                <c:pt idx="10">
                  <c:v>190</c:v>
                </c:pt>
                <c:pt idx="11">
                  <c:v>190</c:v>
                </c:pt>
                <c:pt idx="12">
                  <c:v>190</c:v>
                </c:pt>
                <c:pt idx="13">
                  <c:v>190</c:v>
                </c:pt>
                <c:pt idx="14">
                  <c:v>190</c:v>
                </c:pt>
              </c:numCache>
            </c:numRef>
          </c:xVal>
          <c:yVal>
            <c:numRef>
              <c:f>'STable3B-30 KV XRF2'!$BA$46:$BA$60</c:f>
              <c:numCache>
                <c:formatCode>0</c:formatCode>
                <c:ptCount val="15"/>
                <c:pt idx="0">
                  <c:v>24.038656779757371</c:v>
                </c:pt>
                <c:pt idx="1">
                  <c:v>23.509139131368357</c:v>
                </c:pt>
                <c:pt idx="2">
                  <c:v>23.860613646322797</c:v>
                </c:pt>
                <c:pt idx="3">
                  <c:v>26.437432882320795</c:v>
                </c:pt>
                <c:pt idx="4">
                  <c:v>22.609557074107677</c:v>
                </c:pt>
                <c:pt idx="5">
                  <c:v>170.96851194239744</c:v>
                </c:pt>
                <c:pt idx="6">
                  <c:v>168.35432481972848</c:v>
                </c:pt>
                <c:pt idx="7">
                  <c:v>170.08291045063169</c:v>
                </c:pt>
                <c:pt idx="8">
                  <c:v>165.02728584870476</c:v>
                </c:pt>
                <c:pt idx="9">
                  <c:v>169.34625117299171</c:v>
                </c:pt>
                <c:pt idx="10">
                  <c:v>196.32523659514922</c:v>
                </c:pt>
                <c:pt idx="11">
                  <c:v>194.70868549273391</c:v>
                </c:pt>
                <c:pt idx="12">
                  <c:v>208.38288983317489</c:v>
                </c:pt>
                <c:pt idx="13">
                  <c:v>204.41595750142662</c:v>
                </c:pt>
                <c:pt idx="14">
                  <c:v>186.93254682918416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6EC-C946-AF7F-BEE3A15BA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8184079"/>
        <c:axId val="1633963951"/>
      </c:scatterChart>
      <c:valAx>
        <c:axId val="1858184079"/>
        <c:scaling>
          <c:orientation val="minMax"/>
          <c:max val="2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3963951"/>
        <c:crosses val="autoZero"/>
        <c:crossBetween val="midCat"/>
      </c:valAx>
      <c:valAx>
        <c:axId val="1633963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818407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Nb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'STable3B-30 KV XRF2'!$BD$45</c:f>
              <c:strCache>
                <c:ptCount val="1"/>
                <c:pt idx="0">
                  <c:v>Nb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XRF2'!$BC$46:$BC$60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19</c:v>
                </c:pt>
                <c:pt idx="6">
                  <c:v>19</c:v>
                </c:pt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</c:numCache>
            </c:numRef>
          </c:xVal>
          <c:yVal>
            <c:numRef>
              <c:f>'STable3B-30 KV XRF2'!$BD$46:$BD$60</c:f>
              <c:numCache>
                <c:formatCode>0.0</c:formatCode>
                <c:ptCount val="15"/>
                <c:pt idx="0">
                  <c:v>6.3615999768912603</c:v>
                </c:pt>
                <c:pt idx="1">
                  <c:v>4.5892248631247483</c:v>
                </c:pt>
                <c:pt idx="2">
                  <c:v>4.961625466613623</c:v>
                </c:pt>
                <c:pt idx="3">
                  <c:v>3.6328599869640423</c:v>
                </c:pt>
                <c:pt idx="4">
                  <c:v>2.8711227061939564</c:v>
                </c:pt>
                <c:pt idx="5">
                  <c:v>22.514549898393344</c:v>
                </c:pt>
                <c:pt idx="6">
                  <c:v>19.968532258161069</c:v>
                </c:pt>
                <c:pt idx="7">
                  <c:v>18.877199263934088</c:v>
                </c:pt>
                <c:pt idx="8">
                  <c:v>24.574673157170057</c:v>
                </c:pt>
                <c:pt idx="9">
                  <c:v>16.854902753450965</c:v>
                </c:pt>
                <c:pt idx="10">
                  <c:v>13.856931420554803</c:v>
                </c:pt>
                <c:pt idx="11">
                  <c:v>18.603379856265999</c:v>
                </c:pt>
                <c:pt idx="12">
                  <c:v>15.237627355671282</c:v>
                </c:pt>
                <c:pt idx="13">
                  <c:v>15.356934937143947</c:v>
                </c:pt>
                <c:pt idx="14">
                  <c:v>11.598204881743886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791-E94C-899C-4C8FCCDA8E71}"/>
            </c:ext>
          </c:extLst>
        </c:ser>
        <c:ser>
          <c:idx val="1"/>
          <c:order val="1"/>
          <c:tx>
            <c:strRef>
              <c:f>'STable3B-30 KV XRF2'!$BE$45</c:f>
              <c:strCache>
                <c:ptCount val="1"/>
                <c:pt idx="0">
                  <c:v>Nb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'STable3B-30 KV XRF2'!$BC$46:$BC$60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19</c:v>
                </c:pt>
                <c:pt idx="6">
                  <c:v>19</c:v>
                </c:pt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</c:numCache>
            </c:numRef>
          </c:xVal>
          <c:yVal>
            <c:numRef>
              <c:f>'STable3B-30 KV XRF2'!$BE$46:$BE$60</c:f>
              <c:numCache>
                <c:formatCode>0.0</c:formatCode>
                <c:ptCount val="15"/>
                <c:pt idx="0">
                  <c:v>4.9317336337746509</c:v>
                </c:pt>
                <c:pt idx="1">
                  <c:v>3.2172530224722022</c:v>
                </c:pt>
                <c:pt idx="2">
                  <c:v>3.5774891876946828</c:v>
                </c:pt>
                <c:pt idx="3">
                  <c:v>2.2921277345055358</c:v>
                </c:pt>
                <c:pt idx="4">
                  <c:v>1.5552725458704457</c:v>
                </c:pt>
                <c:pt idx="5">
                  <c:v>20.557048636591293</c:v>
                </c:pt>
                <c:pt idx="6">
                  <c:v>18.094196474931291</c:v>
                </c:pt>
                <c:pt idx="7">
                  <c:v>17.038511792527601</c:v>
                </c:pt>
                <c:pt idx="8">
                  <c:v>22.549878120954723</c:v>
                </c:pt>
                <c:pt idx="9">
                  <c:v>15.082273448512648</c:v>
                </c:pt>
                <c:pt idx="10">
                  <c:v>12.182230628249851</c:v>
                </c:pt>
                <c:pt idx="11">
                  <c:v>16.773636675630023</c:v>
                </c:pt>
                <c:pt idx="12">
                  <c:v>13.517826232405437</c:v>
                </c:pt>
                <c:pt idx="13">
                  <c:v>13.633236640522473</c:v>
                </c:pt>
                <c:pt idx="14">
                  <c:v>9.99728522535713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791-E94C-899C-4C8FCCDA8E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3948511"/>
        <c:axId val="2115882527"/>
      </c:scatterChart>
      <c:valAx>
        <c:axId val="2063948511"/>
        <c:scaling>
          <c:orientation val="minMax"/>
          <c:max val="3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5882527"/>
        <c:crosses val="autoZero"/>
        <c:crossBetween val="midCat"/>
      </c:valAx>
      <c:valAx>
        <c:axId val="21158825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94851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'STable3B-30 KV XRF2'!$X$45</c:f>
              <c:strCache>
                <c:ptCount val="1"/>
                <c:pt idx="0">
                  <c:v>Co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XRF2'!$W$46:$W$60</c:f>
              <c:numCache>
                <c:formatCode>0</c:formatCode>
                <c:ptCount val="15"/>
                <c:pt idx="0">
                  <c:v>51.4</c:v>
                </c:pt>
                <c:pt idx="1">
                  <c:v>51.4</c:v>
                </c:pt>
                <c:pt idx="2">
                  <c:v>51.4</c:v>
                </c:pt>
                <c:pt idx="3">
                  <c:v>51.4</c:v>
                </c:pt>
                <c:pt idx="4">
                  <c:v>51.4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37</c:v>
                </c:pt>
                <c:pt idx="11">
                  <c:v>37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</c:numCache>
            </c:numRef>
          </c:xVal>
          <c:yVal>
            <c:numRef>
              <c:f>'STable3B-30 KV XRF2'!$X$46:$X$60</c:f>
              <c:numCache>
                <c:formatCode>0</c:formatCode>
                <c:ptCount val="15"/>
                <c:pt idx="0">
                  <c:v>42.903417114974175</c:v>
                </c:pt>
                <c:pt idx="1">
                  <c:v>45.11068688273339</c:v>
                </c:pt>
                <c:pt idx="2">
                  <c:v>42.613711876076117</c:v>
                </c:pt>
                <c:pt idx="3">
                  <c:v>44.368374560180378</c:v>
                </c:pt>
                <c:pt idx="4">
                  <c:v>39.746300426215839</c:v>
                </c:pt>
                <c:pt idx="5">
                  <c:v>45.194812207791301</c:v>
                </c:pt>
                <c:pt idx="6">
                  <c:v>46.173950274785504</c:v>
                </c:pt>
                <c:pt idx="7">
                  <c:v>44.997395792872744</c:v>
                </c:pt>
                <c:pt idx="8">
                  <c:v>47.413186183275052</c:v>
                </c:pt>
                <c:pt idx="9">
                  <c:v>45.392244524772309</c:v>
                </c:pt>
                <c:pt idx="10">
                  <c:v>51.322058816868228</c:v>
                </c:pt>
                <c:pt idx="11">
                  <c:v>50.788949405043454</c:v>
                </c:pt>
                <c:pt idx="12">
                  <c:v>55.153015195801999</c:v>
                </c:pt>
                <c:pt idx="13">
                  <c:v>52.205221102651436</c:v>
                </c:pt>
                <c:pt idx="14">
                  <c:v>48.309582808143951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C00-6140-9521-DA95B6A43FE4}"/>
            </c:ext>
          </c:extLst>
        </c:ser>
        <c:ser>
          <c:idx val="1"/>
          <c:order val="1"/>
          <c:tx>
            <c:strRef>
              <c:f>'STable3B-30 KV XRF2'!$Y$45</c:f>
              <c:strCache>
                <c:ptCount val="1"/>
                <c:pt idx="0">
                  <c:v>Co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'STable3B-30 KV XRF2'!$W$46:$W$60</c:f>
              <c:numCache>
                <c:formatCode>0</c:formatCode>
                <c:ptCount val="15"/>
                <c:pt idx="0">
                  <c:v>51.4</c:v>
                </c:pt>
                <c:pt idx="1">
                  <c:v>51.4</c:v>
                </c:pt>
                <c:pt idx="2">
                  <c:v>51.4</c:v>
                </c:pt>
                <c:pt idx="3">
                  <c:v>51.4</c:v>
                </c:pt>
                <c:pt idx="4">
                  <c:v>51.4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37</c:v>
                </c:pt>
                <c:pt idx="11">
                  <c:v>37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</c:numCache>
            </c:numRef>
          </c:xVal>
          <c:yVal>
            <c:numRef>
              <c:f>'STable3B-30 KV XRF2'!$Y$46:$Y$60</c:f>
              <c:numCache>
                <c:formatCode>0</c:formatCode>
                <c:ptCount val="15"/>
                <c:pt idx="0">
                  <c:v>49.587011120524416</c:v>
                </c:pt>
                <c:pt idx="1">
                  <c:v>46.671205989475148</c:v>
                </c:pt>
                <c:pt idx="2">
                  <c:v>49.96971197313853</c:v>
                </c:pt>
                <c:pt idx="3">
                  <c:v>47.651801162098053</c:v>
                </c:pt>
                <c:pt idx="4">
                  <c:v>53.75756479496183</c:v>
                </c:pt>
                <c:pt idx="5">
                  <c:v>46.560076367696269</c:v>
                </c:pt>
                <c:pt idx="6">
                  <c:v>45.266634196988839</c:v>
                </c:pt>
                <c:pt idx="7">
                  <c:v>46.820863609917794</c:v>
                </c:pt>
                <c:pt idx="8">
                  <c:v>43.629602569349345</c:v>
                </c:pt>
                <c:pt idx="9">
                  <c:v>46.299268118837503</c:v>
                </c:pt>
                <c:pt idx="10">
                  <c:v>38.46597868969117</c:v>
                </c:pt>
                <c:pt idx="11">
                  <c:v>39.170216649687958</c:v>
                </c:pt>
                <c:pt idx="12">
                  <c:v>33.40528224484251</c:v>
                </c:pt>
                <c:pt idx="13">
                  <c:v>37.299320602832083</c:v>
                </c:pt>
                <c:pt idx="14">
                  <c:v>42.445461909958453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C00-6140-9521-DA95B6A43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291760"/>
        <c:axId val="2094888303"/>
      </c:scatterChart>
      <c:valAx>
        <c:axId val="1842917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4888303"/>
        <c:crosses val="autoZero"/>
        <c:crossBetween val="midCat"/>
      </c:valAx>
      <c:valAx>
        <c:axId val="2094888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2917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Cu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'STable3B-30 KV XRF2'!$AF$45</c:f>
              <c:strCache>
                <c:ptCount val="1"/>
                <c:pt idx="0">
                  <c:v>Cu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XRF2'!$AE$46:$AE$60</c:f>
              <c:numCache>
                <c:formatCode>General</c:formatCode>
                <c:ptCount val="15"/>
                <c:pt idx="0">
                  <c:v>126</c:v>
                </c:pt>
                <c:pt idx="1">
                  <c:v>126</c:v>
                </c:pt>
                <c:pt idx="2">
                  <c:v>126</c:v>
                </c:pt>
                <c:pt idx="3">
                  <c:v>126</c:v>
                </c:pt>
                <c:pt idx="4">
                  <c:v>126</c:v>
                </c:pt>
                <c:pt idx="5">
                  <c:v>136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136</c:v>
                </c:pt>
                <c:pt idx="10">
                  <c:v>19</c:v>
                </c:pt>
                <c:pt idx="11">
                  <c:v>19</c:v>
                </c:pt>
                <c:pt idx="12">
                  <c:v>19</c:v>
                </c:pt>
                <c:pt idx="13">
                  <c:v>19</c:v>
                </c:pt>
                <c:pt idx="14">
                  <c:v>19</c:v>
                </c:pt>
              </c:numCache>
            </c:numRef>
          </c:xVal>
          <c:yVal>
            <c:numRef>
              <c:f>'STable3B-30 KV XRF2'!$AF$46:$AF$60</c:f>
              <c:numCache>
                <c:formatCode>0</c:formatCode>
                <c:ptCount val="15"/>
                <c:pt idx="0">
                  <c:v>128.36560382762963</c:v>
                </c:pt>
                <c:pt idx="1">
                  <c:v>144.22633538779738</c:v>
                </c:pt>
                <c:pt idx="2">
                  <c:v>141.07341887356301</c:v>
                </c:pt>
                <c:pt idx="3">
                  <c:v>137.05419865497188</c:v>
                </c:pt>
                <c:pt idx="4">
                  <c:v>132.28337871133843</c:v>
                </c:pt>
                <c:pt idx="5">
                  <c:v>110.32332373898467</c:v>
                </c:pt>
                <c:pt idx="6">
                  <c:v>113.83817970287114</c:v>
                </c:pt>
                <c:pt idx="7">
                  <c:v>103.59970806994275</c:v>
                </c:pt>
                <c:pt idx="8">
                  <c:v>110.74269211267294</c:v>
                </c:pt>
                <c:pt idx="9">
                  <c:v>110.90336550228413</c:v>
                </c:pt>
                <c:pt idx="10">
                  <c:v>28.061891031613822</c:v>
                </c:pt>
                <c:pt idx="11">
                  <c:v>23.79478295085309</c:v>
                </c:pt>
                <c:pt idx="12">
                  <c:v>22.335667963184999</c:v>
                </c:pt>
                <c:pt idx="13">
                  <c:v>24.663916795778384</c:v>
                </c:pt>
                <c:pt idx="14">
                  <c:v>30.379386543450483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9A6-8746-A75E-6FE865F145DF}"/>
            </c:ext>
          </c:extLst>
        </c:ser>
        <c:ser>
          <c:idx val="1"/>
          <c:order val="1"/>
          <c:tx>
            <c:strRef>
              <c:f>'STable3B-30 KV XRF2'!$AG$45</c:f>
              <c:strCache>
                <c:ptCount val="1"/>
                <c:pt idx="0">
                  <c:v>Cu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'STable3B-30 KV XRF2'!$AE$46:$AE$60</c:f>
              <c:numCache>
                <c:formatCode>General</c:formatCode>
                <c:ptCount val="15"/>
                <c:pt idx="0">
                  <c:v>126</c:v>
                </c:pt>
                <c:pt idx="1">
                  <c:v>126</c:v>
                </c:pt>
                <c:pt idx="2">
                  <c:v>126</c:v>
                </c:pt>
                <c:pt idx="3">
                  <c:v>126</c:v>
                </c:pt>
                <c:pt idx="4">
                  <c:v>126</c:v>
                </c:pt>
                <c:pt idx="5">
                  <c:v>136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136</c:v>
                </c:pt>
                <c:pt idx="10">
                  <c:v>19</c:v>
                </c:pt>
                <c:pt idx="11">
                  <c:v>19</c:v>
                </c:pt>
                <c:pt idx="12">
                  <c:v>19</c:v>
                </c:pt>
                <c:pt idx="13">
                  <c:v>19</c:v>
                </c:pt>
                <c:pt idx="14">
                  <c:v>19</c:v>
                </c:pt>
              </c:numCache>
            </c:numRef>
          </c:xVal>
          <c:yVal>
            <c:numRef>
              <c:f>'STable3B-30 KV XRF2'!$AG$46:$AG$60</c:f>
              <c:numCache>
                <c:formatCode>0</c:formatCode>
                <c:ptCount val="15"/>
                <c:pt idx="0">
                  <c:v>133.5152950103186</c:v>
                </c:pt>
                <c:pt idx="1">
                  <c:v>150.32938428466866</c:v>
                </c:pt>
                <c:pt idx="2">
                  <c:v>146.98695209332851</c:v>
                </c:pt>
                <c:pt idx="3">
                  <c:v>142.72614436751203</c:v>
                </c:pt>
                <c:pt idx="4">
                  <c:v>137.66855971955306</c:v>
                </c:pt>
                <c:pt idx="5">
                  <c:v>114.38852857003867</c:v>
                </c:pt>
                <c:pt idx="6">
                  <c:v>118.11465568713137</c:v>
                </c:pt>
                <c:pt idx="7">
                  <c:v>107.26076944513144</c:v>
                </c:pt>
                <c:pt idx="8">
                  <c:v>114.83310436071292</c:v>
                </c:pt>
                <c:pt idx="9">
                  <c:v>115.00343551515473</c:v>
                </c:pt>
                <c:pt idx="10">
                  <c:v>27.18252119700643</c:v>
                </c:pt>
                <c:pt idx="11">
                  <c:v>22.658925551935649</c:v>
                </c:pt>
                <c:pt idx="12">
                  <c:v>21.112106001328865</c:v>
                </c:pt>
                <c:pt idx="13">
                  <c:v>23.580301341223546</c:v>
                </c:pt>
                <c:pt idx="14">
                  <c:v>29.639316854956213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9A6-8746-A75E-6FE865F145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912639"/>
        <c:axId val="1870305711"/>
      </c:scatterChart>
      <c:valAx>
        <c:axId val="2209126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0305711"/>
        <c:crosses val="autoZero"/>
        <c:crossBetween val="midCat"/>
      </c:valAx>
      <c:valAx>
        <c:axId val="1870305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09126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Zn ppm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'STable3B-30 KV XRF2'!$AJ$45</c:f>
              <c:strCache>
                <c:ptCount val="1"/>
                <c:pt idx="0">
                  <c:v>Zn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'STable3B-30 KV XRF2'!$AI$46:$AI$60</c:f>
              <c:numCache>
                <c:formatCode>General</c:formatCode>
                <c:ptCount val="15"/>
                <c:pt idx="0">
                  <c:v>71</c:v>
                </c:pt>
                <c:pt idx="1">
                  <c:v>71</c:v>
                </c:pt>
                <c:pt idx="2">
                  <c:v>71</c:v>
                </c:pt>
                <c:pt idx="3">
                  <c:v>71</c:v>
                </c:pt>
                <c:pt idx="4">
                  <c:v>71</c:v>
                </c:pt>
                <c:pt idx="5">
                  <c:v>105</c:v>
                </c:pt>
                <c:pt idx="6">
                  <c:v>105</c:v>
                </c:pt>
                <c:pt idx="7">
                  <c:v>105</c:v>
                </c:pt>
                <c:pt idx="8">
                  <c:v>105</c:v>
                </c:pt>
                <c:pt idx="9">
                  <c:v>105</c:v>
                </c:pt>
                <c:pt idx="10">
                  <c:v>129.5</c:v>
                </c:pt>
                <c:pt idx="11">
                  <c:v>129.5</c:v>
                </c:pt>
                <c:pt idx="12">
                  <c:v>129.5</c:v>
                </c:pt>
                <c:pt idx="13">
                  <c:v>129.5</c:v>
                </c:pt>
                <c:pt idx="14">
                  <c:v>129.5</c:v>
                </c:pt>
              </c:numCache>
            </c:numRef>
          </c:xVal>
          <c:yVal>
            <c:numRef>
              <c:f>'STable3B-30 KV XRF2'!$AJ$46:$AJ$60</c:f>
              <c:numCache>
                <c:formatCode>0</c:formatCode>
                <c:ptCount val="15"/>
                <c:pt idx="0">
                  <c:v>83.537587324900088</c:v>
                </c:pt>
                <c:pt idx="1">
                  <c:v>86.403114875299323</c:v>
                </c:pt>
                <c:pt idx="2">
                  <c:v>89.845687806690918</c:v>
                </c:pt>
                <c:pt idx="3">
                  <c:v>90.574129344199349</c:v>
                </c:pt>
                <c:pt idx="4">
                  <c:v>84.726777021039936</c:v>
                </c:pt>
                <c:pt idx="5">
                  <c:v>102.81025938608988</c:v>
                </c:pt>
                <c:pt idx="6">
                  <c:v>108.88965531526824</c:v>
                </c:pt>
                <c:pt idx="7">
                  <c:v>108.71763428483018</c:v>
                </c:pt>
                <c:pt idx="8">
                  <c:v>109.41132046633297</c:v>
                </c:pt>
                <c:pt idx="9">
                  <c:v>111.8706428938458</c:v>
                </c:pt>
                <c:pt idx="10">
                  <c:v>133.47879983457378</c:v>
                </c:pt>
                <c:pt idx="11">
                  <c:v>124.89362728135885</c:v>
                </c:pt>
                <c:pt idx="12">
                  <c:v>134.96737323078779</c:v>
                </c:pt>
                <c:pt idx="13">
                  <c:v>126.49647798445032</c:v>
                </c:pt>
                <c:pt idx="14">
                  <c:v>121.71457157970713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E27-4A47-9B31-0275B20DA076}"/>
            </c:ext>
          </c:extLst>
        </c:ser>
        <c:ser>
          <c:idx val="1"/>
          <c:order val="1"/>
          <c:tx>
            <c:strRef>
              <c:f>'STable3B-30 KV XRF2'!$AK$45</c:f>
              <c:strCache>
                <c:ptCount val="1"/>
                <c:pt idx="0">
                  <c:v>Zn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'STable3B-30 KV XRF2'!$AI$46:$AI$60</c:f>
              <c:numCache>
                <c:formatCode>General</c:formatCode>
                <c:ptCount val="15"/>
                <c:pt idx="0">
                  <c:v>71</c:v>
                </c:pt>
                <c:pt idx="1">
                  <c:v>71</c:v>
                </c:pt>
                <c:pt idx="2">
                  <c:v>71</c:v>
                </c:pt>
                <c:pt idx="3">
                  <c:v>71</c:v>
                </c:pt>
                <c:pt idx="4">
                  <c:v>71</c:v>
                </c:pt>
                <c:pt idx="5">
                  <c:v>105</c:v>
                </c:pt>
                <c:pt idx="6">
                  <c:v>105</c:v>
                </c:pt>
                <c:pt idx="7">
                  <c:v>105</c:v>
                </c:pt>
                <c:pt idx="8">
                  <c:v>105</c:v>
                </c:pt>
                <c:pt idx="9">
                  <c:v>105</c:v>
                </c:pt>
                <c:pt idx="10">
                  <c:v>129.5</c:v>
                </c:pt>
                <c:pt idx="11">
                  <c:v>129.5</c:v>
                </c:pt>
                <c:pt idx="12">
                  <c:v>129.5</c:v>
                </c:pt>
                <c:pt idx="13">
                  <c:v>129.5</c:v>
                </c:pt>
                <c:pt idx="14">
                  <c:v>129.5</c:v>
                </c:pt>
              </c:numCache>
            </c:numRef>
          </c:xVal>
          <c:yVal>
            <c:numRef>
              <c:f>'STable3B-30 KV XRF2'!$AK$46:$AK$60</c:f>
              <c:numCache>
                <c:formatCode>0</c:formatCode>
                <c:ptCount val="15"/>
                <c:pt idx="0">
                  <c:v>68.925298210043479</c:v>
                </c:pt>
                <c:pt idx="1">
                  <c:v>72.797689359716898</c:v>
                </c:pt>
                <c:pt idx="2">
                  <c:v>77.449882967057633</c:v>
                </c:pt>
                <c:pt idx="3">
                  <c:v>78.434277816972497</c:v>
                </c:pt>
                <c:pt idx="4">
                  <c:v>70.532334811025791</c:v>
                </c:pt>
                <c:pt idx="5">
                  <c:v>94.969830467257921</c:v>
                </c:pt>
                <c:pt idx="6">
                  <c:v>103.18535049889429</c:v>
                </c:pt>
                <c:pt idx="7">
                  <c:v>102.9528862478585</c:v>
                </c:pt>
                <c:pt idx="8">
                  <c:v>103.89031371371128</c:v>
                </c:pt>
                <c:pt idx="9">
                  <c:v>107.21377099513482</c:v>
                </c:pt>
                <c:pt idx="10">
                  <c:v>136.41441004897024</c:v>
                </c:pt>
                <c:pt idx="11">
                  <c:v>124.81265587673873</c:v>
                </c:pt>
                <c:pt idx="12">
                  <c:v>138.42602513336732</c:v>
                </c:pt>
                <c:pt idx="13">
                  <c:v>126.97870201230442</c:v>
                </c:pt>
                <c:pt idx="14">
                  <c:v>120.51657184094582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E27-4A47-9B31-0275B20DA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4721711"/>
        <c:axId val="2114607775"/>
      </c:scatterChart>
      <c:valAx>
        <c:axId val="2114721711"/>
        <c:scaling>
          <c:orientation val="minMax"/>
          <c:max val="1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4607775"/>
        <c:crosses val="autoZero"/>
        <c:crossBetween val="midCat"/>
      </c:valAx>
      <c:valAx>
        <c:axId val="2114607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472171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'STable3C-50 KV XRF2'!$C$47:$C$61</c:f>
              <c:numCache>
                <c:formatCode>0.0</c:formatCode>
                <c:ptCount val="15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11.4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11.4</c:v>
                </c:pt>
                <c:pt idx="10">
                  <c:v>6.95</c:v>
                </c:pt>
                <c:pt idx="11">
                  <c:v>6.95</c:v>
                </c:pt>
                <c:pt idx="12">
                  <c:v>6.95</c:v>
                </c:pt>
                <c:pt idx="13">
                  <c:v>6.95</c:v>
                </c:pt>
                <c:pt idx="14">
                  <c:v>6.95</c:v>
                </c:pt>
              </c:numCache>
            </c:numRef>
          </c:xVal>
          <c:yVal>
            <c:numRef>
              <c:f>'STable3C-50 KV XRF2'!$D$47:$D$61</c:f>
              <c:numCache>
                <c:formatCode>0.0</c:formatCode>
                <c:ptCount val="15"/>
                <c:pt idx="0">
                  <c:v>14.026760421702271</c:v>
                </c:pt>
                <c:pt idx="1">
                  <c:v>15.130063445001257</c:v>
                </c:pt>
                <c:pt idx="2">
                  <c:v>13.545753569685402</c:v>
                </c:pt>
                <c:pt idx="3">
                  <c:v>14.324097133612941</c:v>
                </c:pt>
                <c:pt idx="4">
                  <c:v>13.334386149857847</c:v>
                </c:pt>
                <c:pt idx="5">
                  <c:v>11.339759429976652</c:v>
                </c:pt>
                <c:pt idx="6">
                  <c:v>12.361204548271511</c:v>
                </c:pt>
                <c:pt idx="7">
                  <c:v>11.103621004282942</c:v>
                </c:pt>
                <c:pt idx="8">
                  <c:v>11.632907392035271</c:v>
                </c:pt>
                <c:pt idx="9">
                  <c:v>11.191277680203241</c:v>
                </c:pt>
                <c:pt idx="10">
                  <c:v>8.6817324552178992</c:v>
                </c:pt>
                <c:pt idx="11">
                  <c:v>8.2888934725977563</c:v>
                </c:pt>
                <c:pt idx="12">
                  <c:v>7.7081536392924166</c:v>
                </c:pt>
                <c:pt idx="13">
                  <c:v>7.6885320625726035</c:v>
                </c:pt>
                <c:pt idx="14">
                  <c:v>8.406780558133164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E93-C04A-B73A-48A0EE6D98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2987551"/>
        <c:axId val="186234895"/>
      </c:scatterChart>
      <c:valAx>
        <c:axId val="1602987551"/>
        <c:scaling>
          <c:orientation val="minMax"/>
          <c:max val="16"/>
          <c:min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234895"/>
        <c:crosses val="autoZero"/>
        <c:crossBetween val="midCat"/>
      </c:valAx>
      <c:valAx>
        <c:axId val="186234895"/>
        <c:scaling>
          <c:orientation val="minMax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29875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FeO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'STable3C-50 KV XRF2'!$G$47:$G$61</c:f>
              <c:numCache>
                <c:formatCode>0.0</c:formatCode>
                <c:ptCount val="15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11.117568613335733</c:v>
                </c:pt>
                <c:pt idx="6">
                  <c:v>11.117568613335733</c:v>
                </c:pt>
                <c:pt idx="7">
                  <c:v>11.117568613335733</c:v>
                </c:pt>
                <c:pt idx="8">
                  <c:v>11.117568613335733</c:v>
                </c:pt>
                <c:pt idx="9">
                  <c:v>11.117568613335733</c:v>
                </c:pt>
                <c:pt idx="10">
                  <c:v>12.110450823360029</c:v>
                </c:pt>
                <c:pt idx="11">
                  <c:v>12.110450823360029</c:v>
                </c:pt>
                <c:pt idx="12">
                  <c:v>12.110450823360029</c:v>
                </c:pt>
                <c:pt idx="13">
                  <c:v>12.110450823360029</c:v>
                </c:pt>
                <c:pt idx="14">
                  <c:v>12.110450823360029</c:v>
                </c:pt>
              </c:numCache>
            </c:numRef>
          </c:xVal>
          <c:yVal>
            <c:numRef>
              <c:f>'STable3C-50 KV XRF2'!$H$47:$H$61</c:f>
              <c:numCache>
                <c:formatCode>0.0</c:formatCode>
                <c:ptCount val="15"/>
                <c:pt idx="0">
                  <c:v>10.808767848138508</c:v>
                </c:pt>
                <c:pt idx="1">
                  <c:v>11.278806381285262</c:v>
                </c:pt>
                <c:pt idx="2">
                  <c:v>10.800529981143582</c:v>
                </c:pt>
                <c:pt idx="3">
                  <c:v>10.929155860359032</c:v>
                </c:pt>
                <c:pt idx="4">
                  <c:v>10.515880017245145</c:v>
                </c:pt>
                <c:pt idx="5">
                  <c:v>11.508850631516696</c:v>
                </c:pt>
                <c:pt idx="6">
                  <c:v>11.32035612321978</c:v>
                </c:pt>
                <c:pt idx="7">
                  <c:v>11.115132221320678</c:v>
                </c:pt>
                <c:pt idx="8">
                  <c:v>11.21982267438665</c:v>
                </c:pt>
                <c:pt idx="9">
                  <c:v>11.242544464946954</c:v>
                </c:pt>
                <c:pt idx="10">
                  <c:v>14.236244801094509</c:v>
                </c:pt>
                <c:pt idx="11">
                  <c:v>14.218483932641295</c:v>
                </c:pt>
                <c:pt idx="12">
                  <c:v>14.633877031592322</c:v>
                </c:pt>
                <c:pt idx="13">
                  <c:v>14.712624507373908</c:v>
                </c:pt>
                <c:pt idx="14">
                  <c:v>13.282316653720102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AC5-4247-BA63-89D5C5662A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26092783"/>
        <c:axId val="396290880"/>
      </c:scatterChart>
      <c:valAx>
        <c:axId val="1926092783"/>
        <c:scaling>
          <c:orientation val="minMax"/>
          <c:max val="16"/>
          <c:min val="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6290880"/>
        <c:crosses val="autoZero"/>
        <c:crossBetween val="midCat"/>
      </c:valAx>
      <c:valAx>
        <c:axId val="396290880"/>
        <c:scaling>
          <c:orientation val="minMax"/>
          <c:min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60927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'STable3C-50 KV XRF2'!$K$47:$K$61</c:f>
              <c:numCache>
                <c:formatCode>General</c:formatCode>
                <c:ptCount val="15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</c:numCache>
            </c:numRef>
          </c:xVal>
          <c:yVal>
            <c:numRef>
              <c:f>'STable3C-50 KV XRF2'!$L$47:$L$61</c:f>
              <c:numCache>
                <c:formatCode>0</c:formatCode>
                <c:ptCount val="15"/>
                <c:pt idx="0">
                  <c:v>36.263674904710712</c:v>
                </c:pt>
                <c:pt idx="1">
                  <c:v>38.188377035813971</c:v>
                </c:pt>
                <c:pt idx="2">
                  <c:v>35.665014309776765</c:v>
                </c:pt>
                <c:pt idx="3">
                  <c:v>36.302495264989702</c:v>
                </c:pt>
                <c:pt idx="4">
                  <c:v>35.976296321014061</c:v>
                </c:pt>
                <c:pt idx="5">
                  <c:v>36.884661948097353</c:v>
                </c:pt>
                <c:pt idx="6">
                  <c:v>33.858256139248766</c:v>
                </c:pt>
                <c:pt idx="7">
                  <c:v>34.645563123783496</c:v>
                </c:pt>
                <c:pt idx="8">
                  <c:v>34.723677054435946</c:v>
                </c:pt>
                <c:pt idx="9">
                  <c:v>35.568454140626194</c:v>
                </c:pt>
                <c:pt idx="10">
                  <c:v>36.435615127827688</c:v>
                </c:pt>
                <c:pt idx="11">
                  <c:v>35.889695163288252</c:v>
                </c:pt>
                <c:pt idx="12">
                  <c:v>37.315252954403931</c:v>
                </c:pt>
                <c:pt idx="13">
                  <c:v>37.054215518246892</c:v>
                </c:pt>
                <c:pt idx="14">
                  <c:v>32.657280494112861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A46-E143-8736-46470553A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69390031"/>
        <c:axId val="1942918895"/>
      </c:scatterChart>
      <c:valAx>
        <c:axId val="16693900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2918895"/>
        <c:crosses val="autoZero"/>
        <c:crossBetween val="midCat"/>
      </c:valAx>
      <c:valAx>
        <c:axId val="1942918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693900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Rb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'STable3C-50 KV XRF2'!$O$47:$O$61</c:f>
              <c:numCache>
                <c:formatCode>0.00</c:formatCode>
                <c:ptCount val="15"/>
                <c:pt idx="0">
                  <c:v>0.27</c:v>
                </c:pt>
                <c:pt idx="1">
                  <c:v>0.27</c:v>
                </c:pt>
                <c:pt idx="2">
                  <c:v>0.27</c:v>
                </c:pt>
                <c:pt idx="3">
                  <c:v>0.27</c:v>
                </c:pt>
                <c:pt idx="4">
                  <c:v>0.27</c:v>
                </c:pt>
                <c:pt idx="5" formatCode="0">
                  <c:v>11</c:v>
                </c:pt>
                <c:pt idx="6" formatCode="0">
                  <c:v>11</c:v>
                </c:pt>
                <c:pt idx="7" formatCode="0">
                  <c:v>11</c:v>
                </c:pt>
                <c:pt idx="8" formatCode="0">
                  <c:v>11</c:v>
                </c:pt>
                <c:pt idx="9" formatCode="0">
                  <c:v>11</c:v>
                </c:pt>
                <c:pt idx="10" formatCode="0">
                  <c:v>47.2</c:v>
                </c:pt>
                <c:pt idx="11" formatCode="0">
                  <c:v>47.2</c:v>
                </c:pt>
                <c:pt idx="12" formatCode="0">
                  <c:v>47.2</c:v>
                </c:pt>
                <c:pt idx="13" formatCode="0">
                  <c:v>47.2</c:v>
                </c:pt>
                <c:pt idx="14" formatCode="0">
                  <c:v>47.2</c:v>
                </c:pt>
              </c:numCache>
            </c:numRef>
          </c:xVal>
          <c:yVal>
            <c:numRef>
              <c:f>'STable3C-50 KV XRF2'!$P$47:$P$61</c:f>
              <c:numCache>
                <c:formatCode>0</c:formatCode>
                <c:ptCount val="15"/>
                <c:pt idx="0">
                  <c:v>6.5296974367026719</c:v>
                </c:pt>
                <c:pt idx="1">
                  <c:v>12.128156845576864</c:v>
                </c:pt>
                <c:pt idx="2">
                  <c:v>14.901782602959706</c:v>
                </c:pt>
                <c:pt idx="3">
                  <c:v>12.596737191513597</c:v>
                </c:pt>
                <c:pt idx="4">
                  <c:v>19.134809072045833</c:v>
                </c:pt>
                <c:pt idx="5">
                  <c:v>15.308680909729866</c:v>
                </c:pt>
                <c:pt idx="6">
                  <c:v>12.45112737648471</c:v>
                </c:pt>
                <c:pt idx="7">
                  <c:v>12.092376410969264</c:v>
                </c:pt>
                <c:pt idx="8">
                  <c:v>16.568374550639625</c:v>
                </c:pt>
                <c:pt idx="9">
                  <c:v>11.331172854879034</c:v>
                </c:pt>
                <c:pt idx="10">
                  <c:v>41.081489308318098</c:v>
                </c:pt>
                <c:pt idx="11">
                  <c:v>41.77663710565799</c:v>
                </c:pt>
                <c:pt idx="12">
                  <c:v>49.994391782320115</c:v>
                </c:pt>
                <c:pt idx="13">
                  <c:v>44.457601645066838</c:v>
                </c:pt>
                <c:pt idx="14">
                  <c:v>37.974400553574455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F25-2C4D-A477-193CD7B92E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6570847"/>
        <c:axId val="328585504"/>
      </c:scatterChart>
      <c:valAx>
        <c:axId val="186570847"/>
        <c:scaling>
          <c:orientation val="minMax"/>
          <c:max val="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8585504"/>
        <c:crosses val="autoZero"/>
        <c:crossBetween val="midCat"/>
      </c:valAx>
      <c:valAx>
        <c:axId val="328585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57084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'STable3C-50 KV XRF2'!$W$47:$W$61</c:f>
              <c:numCache>
                <c:formatCode>General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 formatCode="0">
                  <c:v>27.6</c:v>
                </c:pt>
                <c:pt idx="6" formatCode="0">
                  <c:v>27.6</c:v>
                </c:pt>
                <c:pt idx="7" formatCode="0">
                  <c:v>27.6</c:v>
                </c:pt>
                <c:pt idx="8" formatCode="0">
                  <c:v>27.6</c:v>
                </c:pt>
                <c:pt idx="9" formatCode="0">
                  <c:v>27.6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</c:numCache>
            </c:numRef>
          </c:xVal>
          <c:yVal>
            <c:numRef>
              <c:f>'STable3C-50 KV XRF2'!$X$47:$X$61</c:f>
              <c:numCache>
                <c:formatCode>0</c:formatCode>
                <c:ptCount val="15"/>
                <c:pt idx="0">
                  <c:v>20.763606754629983</c:v>
                </c:pt>
                <c:pt idx="1">
                  <c:v>19.598839755271644</c:v>
                </c:pt>
                <c:pt idx="2">
                  <c:v>26.470672629885648</c:v>
                </c:pt>
                <c:pt idx="3">
                  <c:v>19.551951312560714</c:v>
                </c:pt>
                <c:pt idx="4">
                  <c:v>13.370798903340537</c:v>
                </c:pt>
                <c:pt idx="5">
                  <c:v>24.502443641726263</c:v>
                </c:pt>
                <c:pt idx="6">
                  <c:v>33.802169797632722</c:v>
                </c:pt>
                <c:pt idx="7">
                  <c:v>23.730511605920274</c:v>
                </c:pt>
                <c:pt idx="8">
                  <c:v>25.424058378129093</c:v>
                </c:pt>
                <c:pt idx="9">
                  <c:v>28.095397676528965</c:v>
                </c:pt>
                <c:pt idx="10">
                  <c:v>40.182782557978648</c:v>
                </c:pt>
                <c:pt idx="11">
                  <c:v>36.678319924829495</c:v>
                </c:pt>
                <c:pt idx="12">
                  <c:v>37.944211692220748</c:v>
                </c:pt>
                <c:pt idx="13">
                  <c:v>41.649080348691889</c:v>
                </c:pt>
                <c:pt idx="14">
                  <c:v>37.891697232864544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C7F-D446-B672-AFB258F6E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38726239"/>
        <c:axId val="691859280"/>
      </c:scatterChart>
      <c:valAx>
        <c:axId val="1938726239"/>
        <c:scaling>
          <c:orientation val="minMax"/>
          <c:max val="4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1859280"/>
        <c:crosses val="autoZero"/>
        <c:crossBetween val="midCat"/>
      </c:valAx>
      <c:valAx>
        <c:axId val="691859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872623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Sr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'STable3C-50 KV XRF2'!$S$47:$S$61</c:f>
              <c:numCache>
                <c:formatCode>General</c:formatCode>
                <c:ptCount val="15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403</c:v>
                </c:pt>
                <c:pt idx="6">
                  <c:v>403</c:v>
                </c:pt>
                <c:pt idx="7">
                  <c:v>403</c:v>
                </c:pt>
                <c:pt idx="8">
                  <c:v>403</c:v>
                </c:pt>
                <c:pt idx="9">
                  <c:v>403</c:v>
                </c:pt>
                <c:pt idx="10">
                  <c:v>330</c:v>
                </c:pt>
                <c:pt idx="11">
                  <c:v>330</c:v>
                </c:pt>
                <c:pt idx="12">
                  <c:v>330</c:v>
                </c:pt>
                <c:pt idx="13">
                  <c:v>330</c:v>
                </c:pt>
                <c:pt idx="14">
                  <c:v>330</c:v>
                </c:pt>
              </c:numCache>
            </c:numRef>
          </c:xVal>
          <c:yVal>
            <c:numRef>
              <c:f>'STable3C-50 KV XRF2'!$T$47:$T$61</c:f>
              <c:numCache>
                <c:formatCode>0</c:formatCode>
                <c:ptCount val="15"/>
                <c:pt idx="0">
                  <c:v>118.6994082251791</c:v>
                </c:pt>
                <c:pt idx="1">
                  <c:v>120.84287401112024</c:v>
                </c:pt>
                <c:pt idx="2">
                  <c:v>126.188776738605</c:v>
                </c:pt>
                <c:pt idx="3">
                  <c:v>130.18447580552282</c:v>
                </c:pt>
                <c:pt idx="4">
                  <c:v>131.58589682911523</c:v>
                </c:pt>
                <c:pt idx="5">
                  <c:v>396.4959037054636</c:v>
                </c:pt>
                <c:pt idx="6">
                  <c:v>401.21194551167497</c:v>
                </c:pt>
                <c:pt idx="7">
                  <c:v>390.90529041963862</c:v>
                </c:pt>
                <c:pt idx="8">
                  <c:v>387.40010874979225</c:v>
                </c:pt>
                <c:pt idx="9">
                  <c:v>389.37807615596608</c:v>
                </c:pt>
                <c:pt idx="10">
                  <c:v>356.41934879611705</c:v>
                </c:pt>
                <c:pt idx="11">
                  <c:v>382.00997197013078</c:v>
                </c:pt>
                <c:pt idx="12">
                  <c:v>396.41913441743623</c:v>
                </c:pt>
                <c:pt idx="13">
                  <c:v>377.59096924060702</c:v>
                </c:pt>
                <c:pt idx="14">
                  <c:v>323.52932277935031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F27-1649-ABAA-2502CE3B8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6833968"/>
        <c:axId val="816797792"/>
      </c:scatterChart>
      <c:valAx>
        <c:axId val="8168339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797792"/>
        <c:crosses val="autoZero"/>
        <c:crossBetween val="midCat"/>
      </c:valAx>
      <c:valAx>
        <c:axId val="816797792"/>
        <c:scaling>
          <c:orientation val="minMax"/>
          <c:max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8339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Zr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'STable3C-50 KV XRF2'!$AA$47:$AA$61</c:f>
              <c:numCache>
                <c:formatCode>General</c:formatCode>
                <c:ptCount val="15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179</c:v>
                </c:pt>
                <c:pt idx="6">
                  <c:v>179</c:v>
                </c:pt>
                <c:pt idx="7">
                  <c:v>179</c:v>
                </c:pt>
                <c:pt idx="8">
                  <c:v>179</c:v>
                </c:pt>
                <c:pt idx="9">
                  <c:v>179</c:v>
                </c:pt>
                <c:pt idx="10">
                  <c:v>190</c:v>
                </c:pt>
                <c:pt idx="11">
                  <c:v>190</c:v>
                </c:pt>
                <c:pt idx="12">
                  <c:v>190</c:v>
                </c:pt>
                <c:pt idx="13">
                  <c:v>190</c:v>
                </c:pt>
                <c:pt idx="14">
                  <c:v>190</c:v>
                </c:pt>
              </c:numCache>
            </c:numRef>
          </c:xVal>
          <c:yVal>
            <c:numRef>
              <c:f>'STable3C-50 KV XRF2'!$AB$47:$AB$61</c:f>
              <c:numCache>
                <c:formatCode>0</c:formatCode>
                <c:ptCount val="15"/>
                <c:pt idx="0">
                  <c:v>38.125953568626336</c:v>
                </c:pt>
                <c:pt idx="1">
                  <c:v>34.955648506362458</c:v>
                </c:pt>
                <c:pt idx="2">
                  <c:v>37.027728969874794</c:v>
                </c:pt>
                <c:pt idx="3">
                  <c:v>33.663897857314943</c:v>
                </c:pt>
                <c:pt idx="4">
                  <c:v>28.04109856411473</c:v>
                </c:pt>
                <c:pt idx="5">
                  <c:v>146.98956504721068</c:v>
                </c:pt>
                <c:pt idx="6">
                  <c:v>148.8998887588715</c:v>
                </c:pt>
                <c:pt idx="7">
                  <c:v>141.0465761344997</c:v>
                </c:pt>
                <c:pt idx="8">
                  <c:v>141.39826771381254</c:v>
                </c:pt>
                <c:pt idx="9">
                  <c:v>146.41512334651802</c:v>
                </c:pt>
                <c:pt idx="10">
                  <c:v>168.08580489422181</c:v>
                </c:pt>
                <c:pt idx="11">
                  <c:v>160.15802330578944</c:v>
                </c:pt>
                <c:pt idx="12">
                  <c:v>178.18557287818169</c:v>
                </c:pt>
                <c:pt idx="13">
                  <c:v>181.06216991190337</c:v>
                </c:pt>
                <c:pt idx="14">
                  <c:v>156.11390910721238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0D1-E048-B413-1A481034D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7050640"/>
        <c:axId val="747612416"/>
      </c:scatterChart>
      <c:valAx>
        <c:axId val="747050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7612416"/>
        <c:crosses val="autoZero"/>
        <c:crossBetween val="midCat"/>
      </c:valAx>
      <c:valAx>
        <c:axId val="747612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70506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Nb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'STable3C-50 KV XRF2'!$AE$47:$AE$61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 formatCode="0">
                  <c:v>2</c:v>
                </c:pt>
                <c:pt idx="5">
                  <c:v>19</c:v>
                </c:pt>
                <c:pt idx="6">
                  <c:v>19</c:v>
                </c:pt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</c:numCache>
            </c:numRef>
          </c:xVal>
          <c:yVal>
            <c:numRef>
              <c:f>'STable3C-50 KV XRF2'!$AF$47:$AF$61</c:f>
              <c:numCache>
                <c:formatCode>0</c:formatCode>
                <c:ptCount val="15"/>
                <c:pt idx="0">
                  <c:v>5.1342662564708501</c:v>
                </c:pt>
                <c:pt idx="1">
                  <c:v>5.7140088503652038</c:v>
                </c:pt>
                <c:pt idx="2">
                  <c:v>6.0882630655530354</c:v>
                </c:pt>
                <c:pt idx="3">
                  <c:v>7.1118510196745337</c:v>
                </c:pt>
                <c:pt idx="4">
                  <c:v>1.4261423163266014</c:v>
                </c:pt>
                <c:pt idx="5">
                  <c:v>24.176485756529146</c:v>
                </c:pt>
                <c:pt idx="6">
                  <c:v>17.34778577103565</c:v>
                </c:pt>
                <c:pt idx="7">
                  <c:v>15.201262295830594</c:v>
                </c:pt>
                <c:pt idx="8">
                  <c:v>12.385417669507991</c:v>
                </c:pt>
                <c:pt idx="9">
                  <c:v>20.155641122343997</c:v>
                </c:pt>
                <c:pt idx="10">
                  <c:v>14.653421223296219</c:v>
                </c:pt>
                <c:pt idx="11">
                  <c:v>20.610495596428891</c:v>
                </c:pt>
                <c:pt idx="12">
                  <c:v>14.730183030870895</c:v>
                </c:pt>
                <c:pt idx="13">
                  <c:v>17.031743458507332</c:v>
                </c:pt>
                <c:pt idx="14">
                  <c:v>17.850530111290443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A91-2547-B83D-0D60769076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167408"/>
        <c:axId val="1942241311"/>
      </c:scatterChart>
      <c:valAx>
        <c:axId val="946167408"/>
        <c:scaling>
          <c:orientation val="minMax"/>
          <c:max val="3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2241311"/>
        <c:crosses val="autoZero"/>
        <c:crossBetween val="midCat"/>
      </c:valAx>
      <c:valAx>
        <c:axId val="194224131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61674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'STable3C-50 KV XRF2'!$D$46</c:f>
              <c:strCache>
                <c:ptCount val="1"/>
                <c:pt idx="0">
                  <c:v> CaO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'STable3C-50 KV XRF2'!$C$47:$C$61</c:f>
              <c:numCache>
                <c:formatCode>0.0</c:formatCode>
                <c:ptCount val="15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11.4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11.4</c:v>
                </c:pt>
                <c:pt idx="10">
                  <c:v>6.95</c:v>
                </c:pt>
                <c:pt idx="11">
                  <c:v>6.95</c:v>
                </c:pt>
                <c:pt idx="12">
                  <c:v>6.95</c:v>
                </c:pt>
                <c:pt idx="13">
                  <c:v>6.95</c:v>
                </c:pt>
                <c:pt idx="14">
                  <c:v>6.95</c:v>
                </c:pt>
              </c:numCache>
            </c:numRef>
          </c:xVal>
          <c:yVal>
            <c:numRef>
              <c:f>'STable3C-50 KV XRF2'!$D$47:$D$61</c:f>
              <c:numCache>
                <c:formatCode>0.0</c:formatCode>
                <c:ptCount val="15"/>
                <c:pt idx="0">
                  <c:v>14.026760421702271</c:v>
                </c:pt>
                <c:pt idx="1">
                  <c:v>15.130063445001257</c:v>
                </c:pt>
                <c:pt idx="2">
                  <c:v>13.545753569685402</c:v>
                </c:pt>
                <c:pt idx="3">
                  <c:v>14.324097133612941</c:v>
                </c:pt>
                <c:pt idx="4">
                  <c:v>13.334386149857847</c:v>
                </c:pt>
                <c:pt idx="5">
                  <c:v>11.339759429976652</c:v>
                </c:pt>
                <c:pt idx="6">
                  <c:v>12.361204548271511</c:v>
                </c:pt>
                <c:pt idx="7">
                  <c:v>11.103621004282942</c:v>
                </c:pt>
                <c:pt idx="8">
                  <c:v>11.632907392035271</c:v>
                </c:pt>
                <c:pt idx="9">
                  <c:v>11.191277680203241</c:v>
                </c:pt>
                <c:pt idx="10">
                  <c:v>8.6817324552178992</c:v>
                </c:pt>
                <c:pt idx="11">
                  <c:v>8.2888934725977563</c:v>
                </c:pt>
                <c:pt idx="12">
                  <c:v>7.7081536392924166</c:v>
                </c:pt>
                <c:pt idx="13">
                  <c:v>7.6885320625726035</c:v>
                </c:pt>
                <c:pt idx="14">
                  <c:v>8.406780558133164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109-F24E-9B31-AAB782C93D3B}"/>
            </c:ext>
          </c:extLst>
        </c:ser>
        <c:ser>
          <c:idx val="1"/>
          <c:order val="1"/>
          <c:tx>
            <c:strRef>
              <c:f>'STable3C-50 KV XRF2'!$E$46</c:f>
              <c:strCache>
                <c:ptCount val="1"/>
                <c:pt idx="0">
                  <c:v>CaO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'STable3C-50 KV XRF2'!$C$47:$C$61</c:f>
              <c:numCache>
                <c:formatCode>0.0</c:formatCode>
                <c:ptCount val="15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11.4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11.4</c:v>
                </c:pt>
                <c:pt idx="10">
                  <c:v>6.95</c:v>
                </c:pt>
                <c:pt idx="11">
                  <c:v>6.95</c:v>
                </c:pt>
                <c:pt idx="12">
                  <c:v>6.95</c:v>
                </c:pt>
                <c:pt idx="13">
                  <c:v>6.95</c:v>
                </c:pt>
                <c:pt idx="14">
                  <c:v>6.95</c:v>
                </c:pt>
              </c:numCache>
            </c:numRef>
          </c:xVal>
          <c:yVal>
            <c:numRef>
              <c:f>'STable3C-50 KV XRF2'!$E$47:$E$61</c:f>
              <c:numCache>
                <c:formatCode>0.0</c:formatCode>
                <c:ptCount val="15"/>
                <c:pt idx="0">
                  <c:v>13.394089934627777</c:v>
                </c:pt>
                <c:pt idx="1">
                  <c:v>14.532472527177596</c:v>
                </c:pt>
                <c:pt idx="2">
                  <c:v>12.897789448116011</c:v>
                </c:pt>
                <c:pt idx="3">
                  <c:v>13.700880480667442</c:v>
                </c:pt>
                <c:pt idx="4">
                  <c:v>12.679701591668024</c:v>
                </c:pt>
                <c:pt idx="5">
                  <c:v>10.621655625512661</c:v>
                </c:pt>
                <c:pt idx="6">
                  <c:v>11.67557763728689</c:v>
                </c:pt>
                <c:pt idx="7">
                  <c:v>10.37800916795284</c:v>
                </c:pt>
                <c:pt idx="8">
                  <c:v>10.924124240210324</c:v>
                </c:pt>
                <c:pt idx="9">
                  <c:v>10.468452891826701</c:v>
                </c:pt>
                <c:pt idx="10">
                  <c:v>7.8791165635370817</c:v>
                </c:pt>
                <c:pt idx="11">
                  <c:v>7.4737872477951779</c:v>
                </c:pt>
                <c:pt idx="12">
                  <c:v>6.8745827653690226</c:v>
                </c:pt>
                <c:pt idx="13">
                  <c:v>6.8543373197348512</c:v>
                </c:pt>
                <c:pt idx="14">
                  <c:v>7.5954225585175816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109-F24E-9B31-AAB782C93D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8138271"/>
        <c:axId val="1512752831"/>
      </c:scatterChart>
      <c:valAx>
        <c:axId val="248138271"/>
        <c:scaling>
          <c:orientation val="minMax"/>
          <c:max val="16"/>
          <c:min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2752831"/>
        <c:crosses val="autoZero"/>
        <c:crossBetween val="midCat"/>
      </c:valAx>
      <c:valAx>
        <c:axId val="1512752831"/>
        <c:scaling>
          <c:orientation val="minMax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8138271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FeO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'STable3C-50 KV XRF2'!$H$46</c:f>
              <c:strCache>
                <c:ptCount val="1"/>
                <c:pt idx="0">
                  <c:v>FeO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'STable3C-50 KV XRF2'!$G$47:$G$61</c:f>
              <c:numCache>
                <c:formatCode>0.0</c:formatCode>
                <c:ptCount val="15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11.117568613335733</c:v>
                </c:pt>
                <c:pt idx="6">
                  <c:v>11.117568613335733</c:v>
                </c:pt>
                <c:pt idx="7">
                  <c:v>11.117568613335733</c:v>
                </c:pt>
                <c:pt idx="8">
                  <c:v>11.117568613335733</c:v>
                </c:pt>
                <c:pt idx="9">
                  <c:v>11.117568613335733</c:v>
                </c:pt>
                <c:pt idx="10">
                  <c:v>12.110450823360029</c:v>
                </c:pt>
                <c:pt idx="11">
                  <c:v>12.110450823360029</c:v>
                </c:pt>
                <c:pt idx="12">
                  <c:v>12.110450823360029</c:v>
                </c:pt>
                <c:pt idx="13">
                  <c:v>12.110450823360029</c:v>
                </c:pt>
                <c:pt idx="14">
                  <c:v>12.110450823360029</c:v>
                </c:pt>
              </c:numCache>
            </c:numRef>
          </c:xVal>
          <c:yVal>
            <c:numRef>
              <c:f>'STable3C-50 KV XRF2'!$H$47:$H$61</c:f>
              <c:numCache>
                <c:formatCode>0.0</c:formatCode>
                <c:ptCount val="15"/>
                <c:pt idx="0">
                  <c:v>10.808767848138508</c:v>
                </c:pt>
                <c:pt idx="1">
                  <c:v>11.278806381285262</c:v>
                </c:pt>
                <c:pt idx="2">
                  <c:v>10.800529981143582</c:v>
                </c:pt>
                <c:pt idx="3">
                  <c:v>10.929155860359032</c:v>
                </c:pt>
                <c:pt idx="4">
                  <c:v>10.515880017245145</c:v>
                </c:pt>
                <c:pt idx="5">
                  <c:v>11.508850631516696</c:v>
                </c:pt>
                <c:pt idx="6">
                  <c:v>11.32035612321978</c:v>
                </c:pt>
                <c:pt idx="7">
                  <c:v>11.115132221320678</c:v>
                </c:pt>
                <c:pt idx="8">
                  <c:v>11.21982267438665</c:v>
                </c:pt>
                <c:pt idx="9">
                  <c:v>11.242544464946954</c:v>
                </c:pt>
                <c:pt idx="10">
                  <c:v>14.236244801094509</c:v>
                </c:pt>
                <c:pt idx="11">
                  <c:v>14.218483932641295</c:v>
                </c:pt>
                <c:pt idx="12">
                  <c:v>14.633877031592322</c:v>
                </c:pt>
                <c:pt idx="13">
                  <c:v>14.712624507373908</c:v>
                </c:pt>
                <c:pt idx="14">
                  <c:v>13.282316653720102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15-7443-8DFB-C6298D0C04E5}"/>
            </c:ext>
          </c:extLst>
        </c:ser>
        <c:ser>
          <c:idx val="1"/>
          <c:order val="1"/>
          <c:tx>
            <c:strRef>
              <c:f>'STable3C-50 KV XRF2'!$I$46</c:f>
              <c:strCache>
                <c:ptCount val="1"/>
                <c:pt idx="0">
                  <c:v>FeO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'STable3C-50 KV XRF2'!$G$47:$G$61</c:f>
              <c:numCache>
                <c:formatCode>0.0</c:formatCode>
                <c:ptCount val="15"/>
                <c:pt idx="0">
                  <c:v>10.251681814091604</c:v>
                </c:pt>
                <c:pt idx="1">
                  <c:v>10.251681814091604</c:v>
                </c:pt>
                <c:pt idx="2">
                  <c:v>10.251681814091604</c:v>
                </c:pt>
                <c:pt idx="3">
                  <c:v>10.251681814091604</c:v>
                </c:pt>
                <c:pt idx="4">
                  <c:v>10.251681814091604</c:v>
                </c:pt>
                <c:pt idx="5">
                  <c:v>11.117568613335733</c:v>
                </c:pt>
                <c:pt idx="6">
                  <c:v>11.117568613335733</c:v>
                </c:pt>
                <c:pt idx="7">
                  <c:v>11.117568613335733</c:v>
                </c:pt>
                <c:pt idx="8">
                  <c:v>11.117568613335733</c:v>
                </c:pt>
                <c:pt idx="9">
                  <c:v>11.117568613335733</c:v>
                </c:pt>
                <c:pt idx="10">
                  <c:v>12.110450823360029</c:v>
                </c:pt>
                <c:pt idx="11">
                  <c:v>12.110450823360029</c:v>
                </c:pt>
                <c:pt idx="12">
                  <c:v>12.110450823360029</c:v>
                </c:pt>
                <c:pt idx="13">
                  <c:v>12.110450823360029</c:v>
                </c:pt>
                <c:pt idx="14">
                  <c:v>12.110450823360029</c:v>
                </c:pt>
              </c:numCache>
            </c:numRef>
          </c:xVal>
          <c:yVal>
            <c:numRef>
              <c:f>'STable3C-50 KV XRF2'!$I$47:$I$61</c:f>
              <c:numCache>
                <c:formatCode>0.0</c:formatCode>
                <c:ptCount val="15"/>
                <c:pt idx="0">
                  <c:v>10.566600527739181</c:v>
                </c:pt>
                <c:pt idx="1">
                  <c:v>10.779028600627807</c:v>
                </c:pt>
                <c:pt idx="2">
                  <c:v>10.562877526140291</c:v>
                </c:pt>
                <c:pt idx="3">
                  <c:v>10.621008393544756</c:v>
                </c:pt>
                <c:pt idx="4">
                  <c:v>10.434233512905992</c:v>
                </c:pt>
                <c:pt idx="5">
                  <c:v>10.882994240271472</c:v>
                </c:pt>
                <c:pt idx="6">
                  <c:v>10.797806490068233</c:v>
                </c:pt>
                <c:pt idx="7">
                  <c:v>10.705058098358187</c:v>
                </c:pt>
                <c:pt idx="8">
                  <c:v>10.752371647410765</c:v>
                </c:pt>
                <c:pt idx="9">
                  <c:v>10.762640478242551</c:v>
                </c:pt>
                <c:pt idx="10">
                  <c:v>12.115606136092783</c:v>
                </c:pt>
                <c:pt idx="11">
                  <c:v>12.107579332347385</c:v>
                </c:pt>
                <c:pt idx="12">
                  <c:v>12.295311080446108</c:v>
                </c:pt>
                <c:pt idx="13">
                  <c:v>12.330900023363483</c:v>
                </c:pt>
                <c:pt idx="14">
                  <c:v>11.68449016637782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A15-7443-8DFB-C6298D0C0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36378576"/>
        <c:axId val="1674752927"/>
      </c:scatterChart>
      <c:valAx>
        <c:axId val="2036378576"/>
        <c:scaling>
          <c:orientation val="minMax"/>
          <c:max val="16"/>
          <c:min val="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4752927"/>
        <c:crosses val="autoZero"/>
        <c:crossBetween val="midCat"/>
        <c:majorUnit val="2"/>
      </c:valAx>
      <c:valAx>
        <c:axId val="1674752927"/>
        <c:scaling>
          <c:orientation val="minMax"/>
          <c:min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637857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'STable3C-50 KV XRF2'!$L$46</c:f>
              <c:strCache>
                <c:ptCount val="1"/>
                <c:pt idx="0">
                  <c:v>Ni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'STable3C-50 KV XRF2'!$K$47:$K$61</c:f>
              <c:numCache>
                <c:formatCode>General</c:formatCode>
                <c:ptCount val="15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</c:numCache>
            </c:numRef>
          </c:xVal>
          <c:yVal>
            <c:numRef>
              <c:f>'STable3C-50 KV XRF2'!$L$47:$L$61</c:f>
              <c:numCache>
                <c:formatCode>0</c:formatCode>
                <c:ptCount val="15"/>
                <c:pt idx="0">
                  <c:v>36.263674904710712</c:v>
                </c:pt>
                <c:pt idx="1">
                  <c:v>38.188377035813971</c:v>
                </c:pt>
                <c:pt idx="2">
                  <c:v>35.665014309776765</c:v>
                </c:pt>
                <c:pt idx="3">
                  <c:v>36.302495264989702</c:v>
                </c:pt>
                <c:pt idx="4">
                  <c:v>35.976296321014061</c:v>
                </c:pt>
                <c:pt idx="5">
                  <c:v>36.884661948097353</c:v>
                </c:pt>
                <c:pt idx="6">
                  <c:v>33.858256139248766</c:v>
                </c:pt>
                <c:pt idx="7">
                  <c:v>34.645563123783496</c:v>
                </c:pt>
                <c:pt idx="8">
                  <c:v>34.723677054435946</c:v>
                </c:pt>
                <c:pt idx="9">
                  <c:v>35.568454140626194</c:v>
                </c:pt>
                <c:pt idx="10">
                  <c:v>36.435615127827688</c:v>
                </c:pt>
                <c:pt idx="11">
                  <c:v>35.889695163288252</c:v>
                </c:pt>
                <c:pt idx="12">
                  <c:v>37.315252954403931</c:v>
                </c:pt>
                <c:pt idx="13">
                  <c:v>37.054215518246892</c:v>
                </c:pt>
                <c:pt idx="14">
                  <c:v>32.657280494112861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6BE-684B-B9AE-823616FBBB62}"/>
            </c:ext>
          </c:extLst>
        </c:ser>
        <c:ser>
          <c:idx val="1"/>
          <c:order val="1"/>
          <c:tx>
            <c:strRef>
              <c:f>'STable3C-50 KV XRF2'!$M$46</c:f>
              <c:strCache>
                <c:ptCount val="1"/>
                <c:pt idx="0">
                  <c:v>Ni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'STable3C-50 KV XRF2'!$K$47:$K$61</c:f>
              <c:numCache>
                <c:formatCode>General</c:formatCode>
                <c:ptCount val="15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</c:numCache>
            </c:numRef>
          </c:xVal>
          <c:yVal>
            <c:numRef>
              <c:f>'STable3C-50 KV XRF2'!$M$47:$M$61</c:f>
              <c:numCache>
                <c:formatCode>0</c:formatCode>
                <c:ptCount val="15"/>
                <c:pt idx="0">
                  <c:v>101.93342158029131</c:v>
                </c:pt>
                <c:pt idx="1">
                  <c:v>110.4859543312958</c:v>
                </c:pt>
                <c:pt idx="2">
                  <c:v>99.273236265292184</c:v>
                </c:pt>
                <c:pt idx="3">
                  <c:v>102.10592224796684</c:v>
                </c:pt>
                <c:pt idx="4">
                  <c:v>100.65643710083108</c:v>
                </c:pt>
                <c:pt idx="5">
                  <c:v>104.69281584742882</c:v>
                </c:pt>
                <c:pt idx="6">
                  <c:v>91.244794784984663</c:v>
                </c:pt>
                <c:pt idx="7">
                  <c:v>94.743241979236046</c:v>
                </c:pt>
                <c:pt idx="8">
                  <c:v>95.090346052857996</c:v>
                </c:pt>
                <c:pt idx="9">
                  <c:v>98.844165192029834</c:v>
                </c:pt>
                <c:pt idx="10">
                  <c:v>102.69744857733113</c:v>
                </c:pt>
                <c:pt idx="11">
                  <c:v>100.27161950970577</c:v>
                </c:pt>
                <c:pt idx="12">
                  <c:v>106.60617356871637</c:v>
                </c:pt>
                <c:pt idx="13">
                  <c:v>105.44623760465547</c:v>
                </c:pt>
                <c:pt idx="14">
                  <c:v>85.908185357376283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6BE-684B-B9AE-823616FBBB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87538128"/>
        <c:axId val="602654032"/>
      </c:scatterChart>
      <c:valAx>
        <c:axId val="1887538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2654032"/>
        <c:crosses val="autoZero"/>
        <c:crossBetween val="midCat"/>
      </c:valAx>
      <c:valAx>
        <c:axId val="602654032"/>
        <c:scaling>
          <c:orientation val="minMax"/>
          <c:max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7538128"/>
        <c:crosses val="autoZero"/>
        <c:crossBetween val="midCat"/>
        <c:majorUnit val="5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Rb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'STable3C-50 KV XRF2'!$P$46</c:f>
              <c:strCache>
                <c:ptCount val="1"/>
                <c:pt idx="0">
                  <c:v>Rb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'STable3C-50 KV XRF2'!$O$47:$O$61</c:f>
              <c:numCache>
                <c:formatCode>0.00</c:formatCode>
                <c:ptCount val="15"/>
                <c:pt idx="0">
                  <c:v>0.27</c:v>
                </c:pt>
                <c:pt idx="1">
                  <c:v>0.27</c:v>
                </c:pt>
                <c:pt idx="2">
                  <c:v>0.27</c:v>
                </c:pt>
                <c:pt idx="3">
                  <c:v>0.27</c:v>
                </c:pt>
                <c:pt idx="4">
                  <c:v>0.27</c:v>
                </c:pt>
                <c:pt idx="5" formatCode="0">
                  <c:v>11</c:v>
                </c:pt>
                <c:pt idx="6" formatCode="0">
                  <c:v>11</c:v>
                </c:pt>
                <c:pt idx="7" formatCode="0">
                  <c:v>11</c:v>
                </c:pt>
                <c:pt idx="8" formatCode="0">
                  <c:v>11</c:v>
                </c:pt>
                <c:pt idx="9" formatCode="0">
                  <c:v>11</c:v>
                </c:pt>
                <c:pt idx="10" formatCode="0">
                  <c:v>47.2</c:v>
                </c:pt>
                <c:pt idx="11" formatCode="0">
                  <c:v>47.2</c:v>
                </c:pt>
                <c:pt idx="12" formatCode="0">
                  <c:v>47.2</c:v>
                </c:pt>
                <c:pt idx="13" formatCode="0">
                  <c:v>47.2</c:v>
                </c:pt>
                <c:pt idx="14" formatCode="0">
                  <c:v>47.2</c:v>
                </c:pt>
              </c:numCache>
            </c:numRef>
          </c:xVal>
          <c:yVal>
            <c:numRef>
              <c:f>'STable3C-50 KV XRF2'!$P$47:$P$61</c:f>
              <c:numCache>
                <c:formatCode>0</c:formatCode>
                <c:ptCount val="15"/>
                <c:pt idx="0">
                  <c:v>6.5296974367026719</c:v>
                </c:pt>
                <c:pt idx="1">
                  <c:v>12.128156845576864</c:v>
                </c:pt>
                <c:pt idx="2">
                  <c:v>14.901782602959706</c:v>
                </c:pt>
                <c:pt idx="3">
                  <c:v>12.596737191513597</c:v>
                </c:pt>
                <c:pt idx="4">
                  <c:v>19.134809072045833</c:v>
                </c:pt>
                <c:pt idx="5">
                  <c:v>15.308680909729866</c:v>
                </c:pt>
                <c:pt idx="6">
                  <c:v>12.45112737648471</c:v>
                </c:pt>
                <c:pt idx="7">
                  <c:v>12.092376410969264</c:v>
                </c:pt>
                <c:pt idx="8">
                  <c:v>16.568374550639625</c:v>
                </c:pt>
                <c:pt idx="9">
                  <c:v>11.331172854879034</c:v>
                </c:pt>
                <c:pt idx="10">
                  <c:v>41.081489308318098</c:v>
                </c:pt>
                <c:pt idx="11">
                  <c:v>41.77663710565799</c:v>
                </c:pt>
                <c:pt idx="12">
                  <c:v>49.994391782320115</c:v>
                </c:pt>
                <c:pt idx="13">
                  <c:v>44.457601645066838</c:v>
                </c:pt>
                <c:pt idx="14">
                  <c:v>37.974400553574455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584-D442-8C39-34DDC99038F9}"/>
            </c:ext>
          </c:extLst>
        </c:ser>
        <c:ser>
          <c:idx val="1"/>
          <c:order val="1"/>
          <c:tx>
            <c:strRef>
              <c:f>'STable3C-50 KV XRF2'!$Q$46</c:f>
              <c:strCache>
                <c:ptCount val="1"/>
                <c:pt idx="0">
                  <c:v>Rb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'STable3C-50 KV XRF2'!$O$47:$O$61</c:f>
              <c:numCache>
                <c:formatCode>0.00</c:formatCode>
                <c:ptCount val="15"/>
                <c:pt idx="0">
                  <c:v>0.27</c:v>
                </c:pt>
                <c:pt idx="1">
                  <c:v>0.27</c:v>
                </c:pt>
                <c:pt idx="2">
                  <c:v>0.27</c:v>
                </c:pt>
                <c:pt idx="3">
                  <c:v>0.27</c:v>
                </c:pt>
                <c:pt idx="4">
                  <c:v>0.27</c:v>
                </c:pt>
                <c:pt idx="5" formatCode="0">
                  <c:v>11</c:v>
                </c:pt>
                <c:pt idx="6" formatCode="0">
                  <c:v>11</c:v>
                </c:pt>
                <c:pt idx="7" formatCode="0">
                  <c:v>11</c:v>
                </c:pt>
                <c:pt idx="8" formatCode="0">
                  <c:v>11</c:v>
                </c:pt>
                <c:pt idx="9" formatCode="0">
                  <c:v>11</c:v>
                </c:pt>
                <c:pt idx="10" formatCode="0">
                  <c:v>47.2</c:v>
                </c:pt>
                <c:pt idx="11" formatCode="0">
                  <c:v>47.2</c:v>
                </c:pt>
                <c:pt idx="12" formatCode="0">
                  <c:v>47.2</c:v>
                </c:pt>
                <c:pt idx="13" formatCode="0">
                  <c:v>47.2</c:v>
                </c:pt>
                <c:pt idx="14" formatCode="0">
                  <c:v>47.2</c:v>
                </c:pt>
              </c:numCache>
            </c:numRef>
          </c:xVal>
          <c:yVal>
            <c:numRef>
              <c:f>'STable3C-50 KV XRF2'!$Q$47:$Q$61</c:f>
              <c:numCache>
                <c:formatCode>0</c:formatCode>
                <c:ptCount val="15"/>
                <c:pt idx="0">
                  <c:v>-2.5128520677014503</c:v>
                </c:pt>
                <c:pt idx="1">
                  <c:v>4.8667970439380888</c:v>
                </c:pt>
                <c:pt idx="2">
                  <c:v>8.5228715747359942</c:v>
                </c:pt>
                <c:pt idx="3">
                  <c:v>5.4844595616197402</c:v>
                </c:pt>
                <c:pt idx="4">
                  <c:v>14.102665539593886</c:v>
                </c:pt>
                <c:pt idx="5">
                  <c:v>9.0592274735256346</c:v>
                </c:pt>
                <c:pt idx="6">
                  <c:v>5.2925229476968738</c:v>
                </c:pt>
                <c:pt idx="7">
                  <c:v>4.8196328094260892</c:v>
                </c:pt>
                <c:pt idx="8">
                  <c:v>10.719701610989652</c:v>
                </c:pt>
                <c:pt idx="9">
                  <c:v>3.8162469248068511</c:v>
                </c:pt>
                <c:pt idx="10">
                  <c:v>43.03183827813703</c:v>
                </c:pt>
                <c:pt idx="11">
                  <c:v>43.948152294269036</c:v>
                </c:pt>
                <c:pt idx="12">
                  <c:v>54.780444103543111</c:v>
                </c:pt>
                <c:pt idx="13">
                  <c:v>47.482084781164417</c:v>
                </c:pt>
                <c:pt idx="14">
                  <c:v>38.936207124254999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584-D442-8C39-34DDC99038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5802367"/>
        <c:axId val="1559192559"/>
      </c:scatterChart>
      <c:valAx>
        <c:axId val="265802367"/>
        <c:scaling>
          <c:orientation val="minMax"/>
          <c:max val="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9192559"/>
        <c:crosses val="autoZero"/>
        <c:crossBetween val="midCat"/>
      </c:valAx>
      <c:valAx>
        <c:axId val="1559192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580236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Sr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'STable3C-50 KV XRF2'!$T$46</c:f>
              <c:strCache>
                <c:ptCount val="1"/>
                <c:pt idx="0">
                  <c:v>Sr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'STable3C-50 KV XRF2'!$S$47:$S$61</c:f>
              <c:numCache>
                <c:formatCode>General</c:formatCode>
                <c:ptCount val="15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403</c:v>
                </c:pt>
                <c:pt idx="6">
                  <c:v>403</c:v>
                </c:pt>
                <c:pt idx="7">
                  <c:v>403</c:v>
                </c:pt>
                <c:pt idx="8">
                  <c:v>403</c:v>
                </c:pt>
                <c:pt idx="9">
                  <c:v>403</c:v>
                </c:pt>
                <c:pt idx="10">
                  <c:v>330</c:v>
                </c:pt>
                <c:pt idx="11">
                  <c:v>330</c:v>
                </c:pt>
                <c:pt idx="12">
                  <c:v>330</c:v>
                </c:pt>
                <c:pt idx="13">
                  <c:v>330</c:v>
                </c:pt>
                <c:pt idx="14">
                  <c:v>330</c:v>
                </c:pt>
              </c:numCache>
            </c:numRef>
          </c:xVal>
          <c:yVal>
            <c:numRef>
              <c:f>'STable3C-50 KV XRF2'!$T$47:$T$61</c:f>
              <c:numCache>
                <c:formatCode>0</c:formatCode>
                <c:ptCount val="15"/>
                <c:pt idx="0">
                  <c:v>118.6994082251791</c:v>
                </c:pt>
                <c:pt idx="1">
                  <c:v>120.84287401112024</c:v>
                </c:pt>
                <c:pt idx="2">
                  <c:v>126.188776738605</c:v>
                </c:pt>
                <c:pt idx="3">
                  <c:v>130.18447580552282</c:v>
                </c:pt>
                <c:pt idx="4">
                  <c:v>131.58589682911523</c:v>
                </c:pt>
                <c:pt idx="5">
                  <c:v>396.4959037054636</c:v>
                </c:pt>
                <c:pt idx="6">
                  <c:v>401.21194551167497</c:v>
                </c:pt>
                <c:pt idx="7">
                  <c:v>390.90529041963862</c:v>
                </c:pt>
                <c:pt idx="8">
                  <c:v>387.40010874979225</c:v>
                </c:pt>
                <c:pt idx="9">
                  <c:v>389.37807615596608</c:v>
                </c:pt>
                <c:pt idx="10">
                  <c:v>356.41934879611705</c:v>
                </c:pt>
                <c:pt idx="11">
                  <c:v>382.00997197013078</c:v>
                </c:pt>
                <c:pt idx="12">
                  <c:v>396.41913441743623</c:v>
                </c:pt>
                <c:pt idx="13">
                  <c:v>377.59096924060702</c:v>
                </c:pt>
                <c:pt idx="14">
                  <c:v>323.52932277935031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E4E-624F-95FA-4C380FE1BBB0}"/>
            </c:ext>
          </c:extLst>
        </c:ser>
        <c:ser>
          <c:idx val="1"/>
          <c:order val="1"/>
          <c:tx>
            <c:strRef>
              <c:f>'STable3C-50 KV XRF2'!$U$46</c:f>
              <c:strCache>
                <c:ptCount val="1"/>
                <c:pt idx="0">
                  <c:v>Sr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'STable3C-50 KV XRF2'!$S$47:$S$61</c:f>
              <c:numCache>
                <c:formatCode>General</c:formatCode>
                <c:ptCount val="15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403</c:v>
                </c:pt>
                <c:pt idx="6">
                  <c:v>403</c:v>
                </c:pt>
                <c:pt idx="7">
                  <c:v>403</c:v>
                </c:pt>
                <c:pt idx="8">
                  <c:v>403</c:v>
                </c:pt>
                <c:pt idx="9">
                  <c:v>403</c:v>
                </c:pt>
                <c:pt idx="10">
                  <c:v>330</c:v>
                </c:pt>
                <c:pt idx="11">
                  <c:v>330</c:v>
                </c:pt>
                <c:pt idx="12">
                  <c:v>330</c:v>
                </c:pt>
                <c:pt idx="13">
                  <c:v>330</c:v>
                </c:pt>
                <c:pt idx="14">
                  <c:v>330</c:v>
                </c:pt>
              </c:numCache>
            </c:numRef>
          </c:xVal>
          <c:yVal>
            <c:numRef>
              <c:f>'STable3C-50 KV XRF2'!$U$47:$U$61</c:f>
              <c:numCache>
                <c:formatCode>0</c:formatCode>
                <c:ptCount val="15"/>
                <c:pt idx="0">
                  <c:v>101.48637071870205</c:v>
                </c:pt>
                <c:pt idx="1">
                  <c:v>103.65762486907775</c:v>
                </c:pt>
                <c:pt idx="2">
                  <c:v>109.07283306166363</c:v>
                </c:pt>
                <c:pt idx="3">
                  <c:v>113.12033325485581</c:v>
                </c:pt>
                <c:pt idx="4">
                  <c:v>114.53992261049495</c:v>
                </c:pt>
                <c:pt idx="5">
                  <c:v>382.88428139566423</c:v>
                </c:pt>
                <c:pt idx="6">
                  <c:v>387.66146301071188</c:v>
                </c:pt>
                <c:pt idx="7">
                  <c:v>377.22119016294681</c:v>
                </c:pt>
                <c:pt idx="8">
                  <c:v>373.67056654283004</c:v>
                </c:pt>
                <c:pt idx="9">
                  <c:v>375.67417675584642</c:v>
                </c:pt>
                <c:pt idx="10">
                  <c:v>342.28816516632526</c:v>
                </c:pt>
                <c:pt idx="11">
                  <c:v>368.21055083803356</c:v>
                </c:pt>
                <c:pt idx="12">
                  <c:v>382.80651685361084</c:v>
                </c:pt>
                <c:pt idx="13">
                  <c:v>363.73425917994808</c:v>
                </c:pt>
                <c:pt idx="14">
                  <c:v>308.97174557929003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E4E-624F-95FA-4C380FE1BB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4864271"/>
        <c:axId val="1558755599"/>
      </c:scatterChart>
      <c:valAx>
        <c:axId val="16348642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8755599"/>
        <c:crosses val="autoZero"/>
        <c:crossBetween val="midCat"/>
      </c:valAx>
      <c:valAx>
        <c:axId val="1558755599"/>
        <c:scaling>
          <c:orientation val="minMax"/>
          <c:max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4864271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'STable3C-50 KV XRF2'!$X$46</c:f>
              <c:strCache>
                <c:ptCount val="1"/>
                <c:pt idx="0">
                  <c:v>Y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'STable3C-50 KV XRF2'!$W$47:$W$61</c:f>
              <c:numCache>
                <c:formatCode>General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 formatCode="0">
                  <c:v>27.6</c:v>
                </c:pt>
                <c:pt idx="6" formatCode="0">
                  <c:v>27.6</c:v>
                </c:pt>
                <c:pt idx="7" formatCode="0">
                  <c:v>27.6</c:v>
                </c:pt>
                <c:pt idx="8" formatCode="0">
                  <c:v>27.6</c:v>
                </c:pt>
                <c:pt idx="9" formatCode="0">
                  <c:v>27.6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</c:numCache>
            </c:numRef>
          </c:xVal>
          <c:yVal>
            <c:numRef>
              <c:f>'STable3C-50 KV XRF2'!$X$47:$X$61</c:f>
              <c:numCache>
                <c:formatCode>0</c:formatCode>
                <c:ptCount val="15"/>
                <c:pt idx="0">
                  <c:v>20.763606754629983</c:v>
                </c:pt>
                <c:pt idx="1">
                  <c:v>19.598839755271644</c:v>
                </c:pt>
                <c:pt idx="2">
                  <c:v>26.470672629885648</c:v>
                </c:pt>
                <c:pt idx="3">
                  <c:v>19.551951312560714</c:v>
                </c:pt>
                <c:pt idx="4">
                  <c:v>13.370798903340537</c:v>
                </c:pt>
                <c:pt idx="5">
                  <c:v>24.502443641726263</c:v>
                </c:pt>
                <c:pt idx="6">
                  <c:v>33.802169797632722</c:v>
                </c:pt>
                <c:pt idx="7">
                  <c:v>23.730511605920274</c:v>
                </c:pt>
                <c:pt idx="8">
                  <c:v>25.424058378129093</c:v>
                </c:pt>
                <c:pt idx="9">
                  <c:v>28.095397676528965</c:v>
                </c:pt>
                <c:pt idx="10">
                  <c:v>40.182782557978648</c:v>
                </c:pt>
                <c:pt idx="11">
                  <c:v>36.678319924829495</c:v>
                </c:pt>
                <c:pt idx="12">
                  <c:v>37.944211692220748</c:v>
                </c:pt>
                <c:pt idx="13">
                  <c:v>41.649080348691889</c:v>
                </c:pt>
                <c:pt idx="14">
                  <c:v>37.891697232864544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07E-8D4E-A85A-CAB60FBCA73C}"/>
            </c:ext>
          </c:extLst>
        </c:ser>
        <c:ser>
          <c:idx val="1"/>
          <c:order val="1"/>
          <c:tx>
            <c:strRef>
              <c:f>'STable3C-50 KV XRF2'!$Y$46</c:f>
              <c:strCache>
                <c:ptCount val="1"/>
                <c:pt idx="0">
                  <c:v>Y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'STable3C-50 KV XRF2'!$W$47:$W$61</c:f>
              <c:numCache>
                <c:formatCode>General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 formatCode="0">
                  <c:v>27.6</c:v>
                </c:pt>
                <c:pt idx="6" formatCode="0">
                  <c:v>27.6</c:v>
                </c:pt>
                <c:pt idx="7" formatCode="0">
                  <c:v>27.6</c:v>
                </c:pt>
                <c:pt idx="8" formatCode="0">
                  <c:v>27.6</c:v>
                </c:pt>
                <c:pt idx="9" formatCode="0">
                  <c:v>27.6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</c:numCache>
            </c:numRef>
          </c:xVal>
          <c:yVal>
            <c:numRef>
              <c:f>'STable3C-50 KV XRF2'!$Y$47:$Y$61</c:f>
              <c:numCache>
                <c:formatCode>0</c:formatCode>
                <c:ptCount val="15"/>
                <c:pt idx="0">
                  <c:v>19.655523135846295</c:v>
                </c:pt>
                <c:pt idx="1">
                  <c:v>18.540373870008224</c:v>
                </c:pt>
                <c:pt idx="2">
                  <c:v>25.119474573676236</c:v>
                </c:pt>
                <c:pt idx="3">
                  <c:v>18.495482820987959</c:v>
                </c:pt>
                <c:pt idx="4">
                  <c:v>12.577640389864522</c:v>
                </c:pt>
                <c:pt idx="5">
                  <c:v>23.235089874971447</c:v>
                </c:pt>
                <c:pt idx="6">
                  <c:v>32.138658400665648</c:v>
                </c:pt>
                <c:pt idx="7">
                  <c:v>22.496041255393319</c:v>
                </c:pt>
                <c:pt idx="8">
                  <c:v>24.117444884386494</c:v>
                </c:pt>
                <c:pt idx="9">
                  <c:v>26.674988203398861</c:v>
                </c:pt>
                <c:pt idx="10">
                  <c:v>38.247464401536703</c:v>
                </c:pt>
                <c:pt idx="11">
                  <c:v>34.892287842906427</c:v>
                </c:pt>
                <c:pt idx="12">
                  <c:v>36.104254078054296</c:v>
                </c:pt>
                <c:pt idx="13">
                  <c:v>39.651299594081337</c:v>
                </c:pt>
                <c:pt idx="14">
                  <c:v>36.05397667422227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07E-8D4E-A85A-CAB60FBCA7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8209615"/>
        <c:axId val="288082815"/>
      </c:scatterChart>
      <c:valAx>
        <c:axId val="288209615"/>
        <c:scaling>
          <c:orientation val="minMax"/>
          <c:max val="4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8082815"/>
        <c:crosses val="autoZero"/>
        <c:crossBetween val="midCat"/>
        <c:majorUnit val="5"/>
      </c:valAx>
      <c:valAx>
        <c:axId val="288082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820961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Zr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'STable3C-50 KV XRF2'!$AB$46</c:f>
              <c:strCache>
                <c:ptCount val="1"/>
                <c:pt idx="0">
                  <c:v>Zr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'STable3C-50 KV XRF2'!$AA$47:$AA$61</c:f>
              <c:numCache>
                <c:formatCode>General</c:formatCode>
                <c:ptCount val="15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179</c:v>
                </c:pt>
                <c:pt idx="6">
                  <c:v>179</c:v>
                </c:pt>
                <c:pt idx="7">
                  <c:v>179</c:v>
                </c:pt>
                <c:pt idx="8">
                  <c:v>179</c:v>
                </c:pt>
                <c:pt idx="9">
                  <c:v>179</c:v>
                </c:pt>
                <c:pt idx="10">
                  <c:v>190</c:v>
                </c:pt>
                <c:pt idx="11">
                  <c:v>190</c:v>
                </c:pt>
                <c:pt idx="12">
                  <c:v>190</c:v>
                </c:pt>
                <c:pt idx="13">
                  <c:v>190</c:v>
                </c:pt>
                <c:pt idx="14">
                  <c:v>190</c:v>
                </c:pt>
              </c:numCache>
            </c:numRef>
          </c:xVal>
          <c:yVal>
            <c:numRef>
              <c:f>'STable3C-50 KV XRF2'!$AB$47:$AB$61</c:f>
              <c:numCache>
                <c:formatCode>0</c:formatCode>
                <c:ptCount val="15"/>
                <c:pt idx="0">
                  <c:v>38.125953568626336</c:v>
                </c:pt>
                <c:pt idx="1">
                  <c:v>34.955648506362458</c:v>
                </c:pt>
                <c:pt idx="2">
                  <c:v>37.027728969874794</c:v>
                </c:pt>
                <c:pt idx="3">
                  <c:v>33.663897857314943</c:v>
                </c:pt>
                <c:pt idx="4">
                  <c:v>28.04109856411473</c:v>
                </c:pt>
                <c:pt idx="5">
                  <c:v>146.98956504721068</c:v>
                </c:pt>
                <c:pt idx="6">
                  <c:v>148.8998887588715</c:v>
                </c:pt>
                <c:pt idx="7">
                  <c:v>141.0465761344997</c:v>
                </c:pt>
                <c:pt idx="8">
                  <c:v>141.39826771381254</c:v>
                </c:pt>
                <c:pt idx="9">
                  <c:v>146.41512334651802</c:v>
                </c:pt>
                <c:pt idx="10">
                  <c:v>168.08580489422181</c:v>
                </c:pt>
                <c:pt idx="11">
                  <c:v>160.15802330578944</c:v>
                </c:pt>
                <c:pt idx="12">
                  <c:v>178.18557287818169</c:v>
                </c:pt>
                <c:pt idx="13">
                  <c:v>181.06216991190337</c:v>
                </c:pt>
                <c:pt idx="14">
                  <c:v>156.11390910721238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29F-5246-BF12-DFEBB837FC99}"/>
            </c:ext>
          </c:extLst>
        </c:ser>
        <c:ser>
          <c:idx val="1"/>
          <c:order val="1"/>
          <c:tx>
            <c:strRef>
              <c:f>'STable3C-50 KV XRF2'!$AC$46</c:f>
              <c:strCache>
                <c:ptCount val="1"/>
                <c:pt idx="0">
                  <c:v>Zr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'STable3C-50 KV XRF2'!$AA$47:$AA$61</c:f>
              <c:numCache>
                <c:formatCode>General</c:formatCode>
                <c:ptCount val="15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179</c:v>
                </c:pt>
                <c:pt idx="6">
                  <c:v>179</c:v>
                </c:pt>
                <c:pt idx="7">
                  <c:v>179</c:v>
                </c:pt>
                <c:pt idx="8">
                  <c:v>179</c:v>
                </c:pt>
                <c:pt idx="9">
                  <c:v>179</c:v>
                </c:pt>
                <c:pt idx="10">
                  <c:v>190</c:v>
                </c:pt>
                <c:pt idx="11">
                  <c:v>190</c:v>
                </c:pt>
                <c:pt idx="12">
                  <c:v>190</c:v>
                </c:pt>
                <c:pt idx="13">
                  <c:v>190</c:v>
                </c:pt>
                <c:pt idx="14">
                  <c:v>190</c:v>
                </c:pt>
              </c:numCache>
            </c:numRef>
          </c:xVal>
          <c:yVal>
            <c:numRef>
              <c:f>'STable3C-50 KV XRF2'!$AC$47:$AC$61</c:f>
              <c:numCache>
                <c:formatCode>0</c:formatCode>
                <c:ptCount val="15"/>
                <c:pt idx="0">
                  <c:v>29.986734493801592</c:v>
                </c:pt>
                <c:pt idx="1">
                  <c:v>25.902148383939689</c:v>
                </c:pt>
                <c:pt idx="2">
                  <c:v>28.57179402167997</c:v>
                </c:pt>
                <c:pt idx="3">
                  <c:v>24.237871081005039</c:v>
                </c:pt>
                <c:pt idx="4">
                  <c:v>16.993518427085178</c:v>
                </c:pt>
                <c:pt idx="5">
                  <c:v>170.24541199700056</c:v>
                </c:pt>
                <c:pt idx="6">
                  <c:v>172.70665201799011</c:v>
                </c:pt>
                <c:pt idx="7">
                  <c:v>162.58853056534795</c:v>
                </c:pt>
                <c:pt idx="8">
                  <c:v>163.04164612098185</c:v>
                </c:pt>
                <c:pt idx="9">
                  <c:v>169.50530763937789</c:v>
                </c:pt>
                <c:pt idx="10">
                  <c:v>197.42557496462499</c:v>
                </c:pt>
                <c:pt idx="11">
                  <c:v>187.21150851923176</c:v>
                </c:pt>
                <c:pt idx="12">
                  <c:v>210.43800474974222</c:v>
                </c:pt>
                <c:pt idx="13">
                  <c:v>214.14418067188493</c:v>
                </c:pt>
                <c:pt idx="14">
                  <c:v>182.00111634630707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29F-5246-BF12-DFEBB837F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8063103"/>
        <c:axId val="287825567"/>
      </c:scatterChart>
      <c:valAx>
        <c:axId val="288063103"/>
        <c:scaling>
          <c:orientation val="minMax"/>
          <c:max val="2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7825567"/>
        <c:crosses val="autoZero"/>
        <c:crossBetween val="midCat"/>
      </c:valAx>
      <c:valAx>
        <c:axId val="287825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806310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Nb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'STable3C-50 KV XRF2'!$AF$46</c:f>
              <c:strCache>
                <c:ptCount val="1"/>
                <c:pt idx="0">
                  <c:v>Nb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'STable3C-50 KV XRF2'!$AE$47:$AE$61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 formatCode="0">
                  <c:v>2</c:v>
                </c:pt>
                <c:pt idx="5">
                  <c:v>19</c:v>
                </c:pt>
                <c:pt idx="6">
                  <c:v>19</c:v>
                </c:pt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</c:numCache>
            </c:numRef>
          </c:xVal>
          <c:yVal>
            <c:numRef>
              <c:f>'STable3C-50 KV XRF2'!$AF$47:$AF$61</c:f>
              <c:numCache>
                <c:formatCode>0</c:formatCode>
                <c:ptCount val="15"/>
                <c:pt idx="0">
                  <c:v>5.1342662564708501</c:v>
                </c:pt>
                <c:pt idx="1">
                  <c:v>5.7140088503652038</c:v>
                </c:pt>
                <c:pt idx="2">
                  <c:v>6.0882630655530354</c:v>
                </c:pt>
                <c:pt idx="3">
                  <c:v>7.1118510196745337</c:v>
                </c:pt>
                <c:pt idx="4">
                  <c:v>1.4261423163266014</c:v>
                </c:pt>
                <c:pt idx="5">
                  <c:v>24.176485756529146</c:v>
                </c:pt>
                <c:pt idx="6">
                  <c:v>17.34778577103565</c:v>
                </c:pt>
                <c:pt idx="7">
                  <c:v>15.201262295830594</c:v>
                </c:pt>
                <c:pt idx="8">
                  <c:v>12.385417669507991</c:v>
                </c:pt>
                <c:pt idx="9">
                  <c:v>20.155641122343997</c:v>
                </c:pt>
                <c:pt idx="10">
                  <c:v>14.653421223296219</c:v>
                </c:pt>
                <c:pt idx="11">
                  <c:v>20.610495596428891</c:v>
                </c:pt>
                <c:pt idx="12">
                  <c:v>14.730183030870895</c:v>
                </c:pt>
                <c:pt idx="13">
                  <c:v>17.031743458507332</c:v>
                </c:pt>
                <c:pt idx="14">
                  <c:v>17.850530111290443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89A-A44E-82AD-88ACA1141E70}"/>
            </c:ext>
          </c:extLst>
        </c:ser>
        <c:ser>
          <c:idx val="1"/>
          <c:order val="1"/>
          <c:tx>
            <c:strRef>
              <c:f>'STable3C-50 KV XRF2'!$AG$46</c:f>
              <c:strCache>
                <c:ptCount val="1"/>
                <c:pt idx="0">
                  <c:v>Nb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'STable3C-50 KV XRF2'!$AE$47:$AE$61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 formatCode="0">
                  <c:v>2</c:v>
                </c:pt>
                <c:pt idx="5">
                  <c:v>19</c:v>
                </c:pt>
                <c:pt idx="6">
                  <c:v>19</c:v>
                </c:pt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</c:numCache>
            </c:numRef>
          </c:xVal>
          <c:yVal>
            <c:numRef>
              <c:f>'STable3C-50 KV XRF2'!$AG$47:$AG$61</c:f>
              <c:numCache>
                <c:formatCode>0</c:formatCode>
                <c:ptCount val="15"/>
                <c:pt idx="0">
                  <c:v>3.8438667179980897</c:v>
                </c:pt>
                <c:pt idx="1">
                  <c:v>4.3987297761901862</c:v>
                </c:pt>
                <c:pt idx="2">
                  <c:v>4.7569229477242505</c:v>
                </c:pt>
                <c:pt idx="3">
                  <c:v>5.7365838326306022</c:v>
                </c:pt>
                <c:pt idx="4">
                  <c:v>0.29487616382345005</c:v>
                </c:pt>
                <c:pt idx="5">
                  <c:v>22.06889323466789</c:v>
                </c:pt>
                <c:pt idx="6">
                  <c:v>15.533245522508039</c:v>
                </c:pt>
                <c:pt idx="7">
                  <c:v>13.478839666397276</c:v>
                </c:pt>
                <c:pt idx="8">
                  <c:v>10.783836440465841</c:v>
                </c:pt>
                <c:pt idx="9">
                  <c:v>18.220602331540263</c:v>
                </c:pt>
                <c:pt idx="10">
                  <c:v>12.954509082253487</c:v>
                </c:pt>
                <c:pt idx="11">
                  <c:v>18.655936818226422</c:v>
                </c:pt>
                <c:pt idx="12">
                  <c:v>13.027976672442316</c:v>
                </c:pt>
                <c:pt idx="13">
                  <c:v>15.230766101650584</c:v>
                </c:pt>
                <c:pt idx="14">
                  <c:v>16.014414691481292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9A-A44E-82AD-88ACA1141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8061471"/>
        <c:axId val="258772511"/>
      </c:scatterChart>
      <c:valAx>
        <c:axId val="258061471"/>
        <c:scaling>
          <c:orientation val="minMax"/>
          <c:max val="3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8772511"/>
        <c:crosses val="autoZero"/>
        <c:crossBetween val="midCat"/>
        <c:majorUnit val="5"/>
      </c:valAx>
      <c:valAx>
        <c:axId val="258772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806147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Ba ppm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'STable3C-50 KV XRF2'!$AJ$46</c:f>
              <c:strCache>
                <c:ptCount val="1"/>
                <c:pt idx="0">
                  <c:v>Ba calc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1"/>
                </a:solidFill>
              </a:ln>
              <a:effectLst/>
            </c:spPr>
          </c:marker>
          <c:xVal>
            <c:numRef>
              <c:f>'STable3C-50 KV XRF2'!$AI$47:$AI$61</c:f>
              <c:numCache>
                <c:formatCode>0</c:formatCode>
                <c:ptCount val="15"/>
                <c:pt idx="0">
                  <c:v>7.7</c:v>
                </c:pt>
                <c:pt idx="1">
                  <c:v>7.7</c:v>
                </c:pt>
                <c:pt idx="2">
                  <c:v>7.7</c:v>
                </c:pt>
                <c:pt idx="3">
                  <c:v>7.7</c:v>
                </c:pt>
                <c:pt idx="4">
                  <c:v>7.7</c:v>
                </c:pt>
                <c:pt idx="5">
                  <c:v>139</c:v>
                </c:pt>
                <c:pt idx="6">
                  <c:v>139</c:v>
                </c:pt>
                <c:pt idx="7">
                  <c:v>139</c:v>
                </c:pt>
                <c:pt idx="8">
                  <c:v>139</c:v>
                </c:pt>
                <c:pt idx="9">
                  <c:v>139</c:v>
                </c:pt>
                <c:pt idx="10">
                  <c:v>681</c:v>
                </c:pt>
                <c:pt idx="11">
                  <c:v>681</c:v>
                </c:pt>
                <c:pt idx="12" formatCode="General">
                  <c:v>681</c:v>
                </c:pt>
                <c:pt idx="13" formatCode="General">
                  <c:v>681</c:v>
                </c:pt>
                <c:pt idx="14" formatCode="General">
                  <c:v>681</c:v>
                </c:pt>
              </c:numCache>
            </c:numRef>
          </c:xVal>
          <c:yVal>
            <c:numRef>
              <c:f>'STable3C-50 KV XRF2'!$AJ$47:$AJ$61</c:f>
              <c:numCache>
                <c:formatCode>0</c:formatCode>
                <c:ptCount val="15"/>
                <c:pt idx="0">
                  <c:v>25.374839083093971</c:v>
                </c:pt>
                <c:pt idx="1">
                  <c:v>18.860237926337547</c:v>
                </c:pt>
                <c:pt idx="2">
                  <c:v>19.783082548766437</c:v>
                </c:pt>
                <c:pt idx="3">
                  <c:v>16.362971705690384</c:v>
                </c:pt>
                <c:pt idx="4">
                  <c:v>19.081865863668423</c:v>
                </c:pt>
                <c:pt idx="5">
                  <c:v>51.2731712518653</c:v>
                </c:pt>
                <c:pt idx="6">
                  <c:v>52.408980776650836</c:v>
                </c:pt>
                <c:pt idx="7">
                  <c:v>49.534652567780839</c:v>
                </c:pt>
                <c:pt idx="8">
                  <c:v>48.246447512452505</c:v>
                </c:pt>
                <c:pt idx="9">
                  <c:v>55.655336272298875</c:v>
                </c:pt>
                <c:pt idx="10">
                  <c:v>212.89720072634822</c:v>
                </c:pt>
                <c:pt idx="11">
                  <c:v>225.50837576257629</c:v>
                </c:pt>
                <c:pt idx="12">
                  <c:v>231.42488524281731</c:v>
                </c:pt>
                <c:pt idx="13">
                  <c:v>230.88285731653261</c:v>
                </c:pt>
                <c:pt idx="14">
                  <c:v>199.86468308033818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E64-4F42-93FE-ADF5CA448672}"/>
            </c:ext>
          </c:extLst>
        </c:ser>
        <c:ser>
          <c:idx val="1"/>
          <c:order val="1"/>
          <c:tx>
            <c:strRef>
              <c:f>'STable3C-50 KV XRF2'!$AK$46</c:f>
              <c:strCache>
                <c:ptCount val="1"/>
                <c:pt idx="0">
                  <c:v>Ba slope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2700">
                <a:solidFill>
                  <a:schemeClr val="accent2"/>
                </a:solidFill>
              </a:ln>
              <a:effectLst/>
            </c:spPr>
          </c:marker>
          <c:xVal>
            <c:numRef>
              <c:f>'STable3C-50 KV XRF2'!$AI$47:$AI$61</c:f>
              <c:numCache>
                <c:formatCode>0</c:formatCode>
                <c:ptCount val="15"/>
                <c:pt idx="0">
                  <c:v>7.7</c:v>
                </c:pt>
                <c:pt idx="1">
                  <c:v>7.7</c:v>
                </c:pt>
                <c:pt idx="2">
                  <c:v>7.7</c:v>
                </c:pt>
                <c:pt idx="3">
                  <c:v>7.7</c:v>
                </c:pt>
                <c:pt idx="4">
                  <c:v>7.7</c:v>
                </c:pt>
                <c:pt idx="5">
                  <c:v>139</c:v>
                </c:pt>
                <c:pt idx="6">
                  <c:v>139</c:v>
                </c:pt>
                <c:pt idx="7">
                  <c:v>139</c:v>
                </c:pt>
                <c:pt idx="8">
                  <c:v>139</c:v>
                </c:pt>
                <c:pt idx="9">
                  <c:v>139</c:v>
                </c:pt>
                <c:pt idx="10">
                  <c:v>681</c:v>
                </c:pt>
                <c:pt idx="11">
                  <c:v>681</c:v>
                </c:pt>
                <c:pt idx="12" formatCode="General">
                  <c:v>681</c:v>
                </c:pt>
                <c:pt idx="13" formatCode="General">
                  <c:v>681</c:v>
                </c:pt>
                <c:pt idx="14" formatCode="General">
                  <c:v>681</c:v>
                </c:pt>
              </c:numCache>
            </c:numRef>
          </c:xVal>
          <c:yVal>
            <c:numRef>
              <c:f>'STable3C-50 KV XRF2'!$AK$47:$AK$61</c:f>
              <c:numCache>
                <c:formatCode>0</c:formatCode>
                <c:ptCount val="15"/>
                <c:pt idx="0">
                  <c:v>39.78931845604022</c:v>
                </c:pt>
                <c:pt idx="1">
                  <c:v>18.357167255640789</c:v>
                </c:pt>
                <c:pt idx="2">
                  <c:v>21.393200468795953</c:v>
                </c:pt>
                <c:pt idx="3">
                  <c:v>10.141501255420422</c:v>
                </c:pt>
                <c:pt idx="4">
                  <c:v>19.086293006981947</c:v>
                </c:pt>
                <c:pt idx="5">
                  <c:v>124.99130665505913</c:v>
                </c:pt>
                <c:pt idx="6">
                  <c:v>128.72796541348688</c:v>
                </c:pt>
                <c:pt idx="7">
                  <c:v>119.27181678830431</c:v>
                </c:pt>
                <c:pt idx="8">
                  <c:v>115.0337974746765</c:v>
                </c:pt>
                <c:pt idx="9">
                  <c:v>139.40803318107652</c:v>
                </c:pt>
                <c:pt idx="10">
                  <c:v>656.71236738682774</c:v>
                </c:pt>
                <c:pt idx="11">
                  <c:v>698.20141693682592</c:v>
                </c:pt>
                <c:pt idx="12">
                  <c:v>717.66592791883932</c:v>
                </c:pt>
                <c:pt idx="13">
                  <c:v>715.88272980871022</c:v>
                </c:pt>
                <c:pt idx="14">
                  <c:v>613.83715799331367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E64-4F42-93FE-ADF5CA4486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1238160"/>
        <c:axId val="1344464592"/>
      </c:scatterChart>
      <c:valAx>
        <c:axId val="2011238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4464592"/>
        <c:crosses val="autoZero"/>
        <c:crossBetween val="midCat"/>
      </c:valAx>
      <c:valAx>
        <c:axId val="1344464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12381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CaO trad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'STable3C-50 KV XRF2'!$F$46</c:f>
              <c:strCache>
                <c:ptCount val="1"/>
                <c:pt idx="0">
                  <c:v>Trad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'STable3C-50 KV XRF2'!$C$47:$C$61</c:f>
              <c:numCache>
                <c:formatCode>0.0</c:formatCode>
                <c:ptCount val="15"/>
                <c:pt idx="0">
                  <c:v>13.24</c:v>
                </c:pt>
                <c:pt idx="1">
                  <c:v>13.24</c:v>
                </c:pt>
                <c:pt idx="2">
                  <c:v>13.24</c:v>
                </c:pt>
                <c:pt idx="3">
                  <c:v>13.24</c:v>
                </c:pt>
                <c:pt idx="4">
                  <c:v>13.24</c:v>
                </c:pt>
                <c:pt idx="5">
                  <c:v>11.4</c:v>
                </c:pt>
                <c:pt idx="6">
                  <c:v>11.4</c:v>
                </c:pt>
                <c:pt idx="7">
                  <c:v>11.4</c:v>
                </c:pt>
                <c:pt idx="8">
                  <c:v>11.4</c:v>
                </c:pt>
                <c:pt idx="9">
                  <c:v>11.4</c:v>
                </c:pt>
                <c:pt idx="10">
                  <c:v>6.95</c:v>
                </c:pt>
                <c:pt idx="11">
                  <c:v>6.95</c:v>
                </c:pt>
                <c:pt idx="12">
                  <c:v>6.95</c:v>
                </c:pt>
                <c:pt idx="13">
                  <c:v>6.95</c:v>
                </c:pt>
                <c:pt idx="14">
                  <c:v>6.95</c:v>
                </c:pt>
              </c:numCache>
            </c:numRef>
          </c:xVal>
          <c:yVal>
            <c:numRef>
              <c:f>'STable3C-50 KV XRF2'!$F$47:$F$61</c:f>
              <c:numCache>
                <c:formatCode>0.0</c:formatCode>
                <c:ptCount val="15"/>
                <c:pt idx="0">
                  <c:v>13.394089934627775</c:v>
                </c:pt>
                <c:pt idx="1">
                  <c:v>14.532472527177596</c:v>
                </c:pt>
                <c:pt idx="2">
                  <c:v>12.89778944811601</c:v>
                </c:pt>
                <c:pt idx="3">
                  <c:v>13.700880480667443</c:v>
                </c:pt>
                <c:pt idx="4">
                  <c:v>12.679701591668023</c:v>
                </c:pt>
                <c:pt idx="5">
                  <c:v>10.621655625512659</c:v>
                </c:pt>
                <c:pt idx="6">
                  <c:v>11.67557763728689</c:v>
                </c:pt>
                <c:pt idx="7">
                  <c:v>10.378009167952841</c:v>
                </c:pt>
                <c:pt idx="8">
                  <c:v>10.924124240210324</c:v>
                </c:pt>
                <c:pt idx="9">
                  <c:v>10.468452891826702</c:v>
                </c:pt>
                <c:pt idx="10">
                  <c:v>7.8791165635370835</c:v>
                </c:pt>
                <c:pt idx="11">
                  <c:v>7.4737872477951797</c:v>
                </c:pt>
                <c:pt idx="12">
                  <c:v>6.8745827653690244</c:v>
                </c:pt>
                <c:pt idx="13">
                  <c:v>6.8543373197348529</c:v>
                </c:pt>
                <c:pt idx="14">
                  <c:v>7.5954225585175834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623-FF46-9D80-4D08E879D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771040"/>
        <c:axId val="2018384255"/>
      </c:scatterChart>
      <c:valAx>
        <c:axId val="72771040"/>
        <c:scaling>
          <c:orientation val="minMax"/>
          <c:max val="16"/>
          <c:min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8384255"/>
        <c:crosses val="autoZero"/>
        <c:crossBetween val="midCat"/>
        <c:majorUnit val="2"/>
      </c:valAx>
      <c:valAx>
        <c:axId val="2018384255"/>
        <c:scaling>
          <c:orientation val="minMax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771040"/>
        <c:crosses val="autoZero"/>
        <c:crossBetween val="midCat"/>
        <c:majorUnit val="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Rb</a:t>
            </a:r>
            <a:r>
              <a:rPr lang="en-US" baseline="0"/>
              <a:t> </a:t>
            </a:r>
            <a:r>
              <a:rPr lang="en-US"/>
              <a:t>Trad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'STable3C-50 KV XRF2'!$R$46</c:f>
              <c:strCache>
                <c:ptCount val="1"/>
                <c:pt idx="0">
                  <c:v>Trad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'STable3C-50 KV XRF2'!$O$47:$O$61</c:f>
              <c:numCache>
                <c:formatCode>0.00</c:formatCode>
                <c:ptCount val="15"/>
                <c:pt idx="0">
                  <c:v>0.27</c:v>
                </c:pt>
                <c:pt idx="1">
                  <c:v>0.27</c:v>
                </c:pt>
                <c:pt idx="2">
                  <c:v>0.27</c:v>
                </c:pt>
                <c:pt idx="3">
                  <c:v>0.27</c:v>
                </c:pt>
                <c:pt idx="4">
                  <c:v>0.27</c:v>
                </c:pt>
                <c:pt idx="5" formatCode="0">
                  <c:v>11</c:v>
                </c:pt>
                <c:pt idx="6" formatCode="0">
                  <c:v>11</c:v>
                </c:pt>
                <c:pt idx="7" formatCode="0">
                  <c:v>11</c:v>
                </c:pt>
                <c:pt idx="8" formatCode="0">
                  <c:v>11</c:v>
                </c:pt>
                <c:pt idx="9" formatCode="0">
                  <c:v>11</c:v>
                </c:pt>
                <c:pt idx="10" formatCode="0">
                  <c:v>47.2</c:v>
                </c:pt>
                <c:pt idx="11" formatCode="0">
                  <c:v>47.2</c:v>
                </c:pt>
                <c:pt idx="12" formatCode="0">
                  <c:v>47.2</c:v>
                </c:pt>
                <c:pt idx="13" formatCode="0">
                  <c:v>47.2</c:v>
                </c:pt>
                <c:pt idx="14" formatCode="0">
                  <c:v>47.2</c:v>
                </c:pt>
              </c:numCache>
            </c:numRef>
          </c:xVal>
          <c:yVal>
            <c:numRef>
              <c:f>'STable3C-50 KV XRF2'!$R$47:$R$61</c:f>
              <c:numCache>
                <c:formatCode>0</c:formatCode>
                <c:ptCount val="15"/>
                <c:pt idx="1">
                  <c:v>4.8667970439380852</c:v>
                </c:pt>
                <c:pt idx="2">
                  <c:v>8.5228715747359942</c:v>
                </c:pt>
                <c:pt idx="3">
                  <c:v>5.4844595616197367</c:v>
                </c:pt>
                <c:pt idx="4">
                  <c:v>14.102665539593882</c:v>
                </c:pt>
                <c:pt idx="5">
                  <c:v>9.0592274735256346</c:v>
                </c:pt>
                <c:pt idx="6">
                  <c:v>5.2925229476968703</c:v>
                </c:pt>
                <c:pt idx="7">
                  <c:v>4.8196328094260821</c:v>
                </c:pt>
                <c:pt idx="8">
                  <c:v>10.719701610989649</c:v>
                </c:pt>
                <c:pt idx="9">
                  <c:v>3.8162469248068476</c:v>
                </c:pt>
                <c:pt idx="10">
                  <c:v>43.031838278137023</c:v>
                </c:pt>
                <c:pt idx="11">
                  <c:v>43.948152294269036</c:v>
                </c:pt>
                <c:pt idx="12">
                  <c:v>54.780444103543104</c:v>
                </c:pt>
                <c:pt idx="13">
                  <c:v>47.482084781164417</c:v>
                </c:pt>
                <c:pt idx="14">
                  <c:v>38.936207124254999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F19-4C40-98BE-FD782BDFC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728992"/>
        <c:axId val="181509584"/>
      </c:scatterChart>
      <c:valAx>
        <c:axId val="181728992"/>
        <c:scaling>
          <c:orientation val="minMax"/>
          <c:max val="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509584"/>
        <c:crosses val="autoZero"/>
        <c:crossBetween val="midCat"/>
      </c:valAx>
      <c:valAx>
        <c:axId val="181509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7289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18" Type="http://schemas.openxmlformats.org/officeDocument/2006/relationships/chart" Target="../charts/chart37.xml"/><Relationship Id="rId26" Type="http://schemas.openxmlformats.org/officeDocument/2006/relationships/chart" Target="../charts/chart45.xml"/><Relationship Id="rId3" Type="http://schemas.openxmlformats.org/officeDocument/2006/relationships/chart" Target="../charts/chart22.xml"/><Relationship Id="rId21" Type="http://schemas.openxmlformats.org/officeDocument/2006/relationships/chart" Target="../charts/chart40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17" Type="http://schemas.openxmlformats.org/officeDocument/2006/relationships/chart" Target="../charts/chart36.xml"/><Relationship Id="rId25" Type="http://schemas.openxmlformats.org/officeDocument/2006/relationships/chart" Target="../charts/chart44.xml"/><Relationship Id="rId2" Type="http://schemas.openxmlformats.org/officeDocument/2006/relationships/chart" Target="../charts/chart21.xml"/><Relationship Id="rId16" Type="http://schemas.openxmlformats.org/officeDocument/2006/relationships/chart" Target="../charts/chart35.xml"/><Relationship Id="rId20" Type="http://schemas.openxmlformats.org/officeDocument/2006/relationships/chart" Target="../charts/chart39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24" Type="http://schemas.openxmlformats.org/officeDocument/2006/relationships/chart" Target="../charts/chart43.xml"/><Relationship Id="rId5" Type="http://schemas.openxmlformats.org/officeDocument/2006/relationships/chart" Target="../charts/chart24.xml"/><Relationship Id="rId15" Type="http://schemas.openxmlformats.org/officeDocument/2006/relationships/chart" Target="../charts/chart34.xml"/><Relationship Id="rId23" Type="http://schemas.openxmlformats.org/officeDocument/2006/relationships/chart" Target="../charts/chart42.xml"/><Relationship Id="rId10" Type="http://schemas.openxmlformats.org/officeDocument/2006/relationships/chart" Target="../charts/chart29.xml"/><Relationship Id="rId19" Type="http://schemas.openxmlformats.org/officeDocument/2006/relationships/chart" Target="../charts/chart38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Relationship Id="rId14" Type="http://schemas.openxmlformats.org/officeDocument/2006/relationships/chart" Target="../charts/chart33.xml"/><Relationship Id="rId22" Type="http://schemas.openxmlformats.org/officeDocument/2006/relationships/chart" Target="../charts/chart41.xml"/><Relationship Id="rId27" Type="http://schemas.openxmlformats.org/officeDocument/2006/relationships/chart" Target="../charts/chart46.xml"/></Relationships>
</file>

<file path=xl/drawings/_rels/drawing4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4.xml"/><Relationship Id="rId13" Type="http://schemas.openxmlformats.org/officeDocument/2006/relationships/chart" Target="../charts/chart59.xml"/><Relationship Id="rId18" Type="http://schemas.openxmlformats.org/officeDocument/2006/relationships/chart" Target="../charts/chart64.xml"/><Relationship Id="rId3" Type="http://schemas.openxmlformats.org/officeDocument/2006/relationships/chart" Target="../charts/chart49.xml"/><Relationship Id="rId7" Type="http://schemas.openxmlformats.org/officeDocument/2006/relationships/chart" Target="../charts/chart53.xml"/><Relationship Id="rId12" Type="http://schemas.openxmlformats.org/officeDocument/2006/relationships/chart" Target="../charts/chart58.xml"/><Relationship Id="rId17" Type="http://schemas.openxmlformats.org/officeDocument/2006/relationships/chart" Target="../charts/chart63.xml"/><Relationship Id="rId2" Type="http://schemas.openxmlformats.org/officeDocument/2006/relationships/chart" Target="../charts/chart48.xml"/><Relationship Id="rId16" Type="http://schemas.openxmlformats.org/officeDocument/2006/relationships/chart" Target="../charts/chart62.xml"/><Relationship Id="rId1" Type="http://schemas.openxmlformats.org/officeDocument/2006/relationships/chart" Target="../charts/chart47.xml"/><Relationship Id="rId6" Type="http://schemas.openxmlformats.org/officeDocument/2006/relationships/chart" Target="../charts/chart52.xml"/><Relationship Id="rId11" Type="http://schemas.openxmlformats.org/officeDocument/2006/relationships/chart" Target="../charts/chart57.xml"/><Relationship Id="rId5" Type="http://schemas.openxmlformats.org/officeDocument/2006/relationships/chart" Target="../charts/chart51.xml"/><Relationship Id="rId15" Type="http://schemas.openxmlformats.org/officeDocument/2006/relationships/chart" Target="../charts/chart61.xml"/><Relationship Id="rId10" Type="http://schemas.openxmlformats.org/officeDocument/2006/relationships/chart" Target="../charts/chart56.xml"/><Relationship Id="rId19" Type="http://schemas.openxmlformats.org/officeDocument/2006/relationships/chart" Target="../charts/chart65.xml"/><Relationship Id="rId4" Type="http://schemas.openxmlformats.org/officeDocument/2006/relationships/chart" Target="../charts/chart50.xml"/><Relationship Id="rId9" Type="http://schemas.openxmlformats.org/officeDocument/2006/relationships/chart" Target="../charts/chart55.xml"/><Relationship Id="rId14" Type="http://schemas.openxmlformats.org/officeDocument/2006/relationships/chart" Target="../charts/chart6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88900</xdr:colOff>
      <xdr:row>2</xdr:row>
      <xdr:rowOff>127000</xdr:rowOff>
    </xdr:from>
    <xdr:to>
      <xdr:col>9</xdr:col>
      <xdr:colOff>177800</xdr:colOff>
      <xdr:row>15</xdr:row>
      <xdr:rowOff>177800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2A55882-FABB-09F3-ACC6-AA2970F19335}"/>
            </a:ext>
          </a:extLst>
        </xdr:cNvPr>
        <xdr:cNvSpPr txBox="1"/>
      </xdr:nvSpPr>
      <xdr:spPr>
        <a:xfrm>
          <a:off x="914400" y="533400"/>
          <a:ext cx="6692900" cy="2692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Supplemental Table 3.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Calibration Data for XRF2. (A) 10 KV, (B) 30 KV, (C) 50 KV. Each</a:t>
          </a:r>
          <a:r>
            <a:rPr lang="en-US" sz="1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</a:t>
          </a:r>
          <a:r>
            <a:rPr lang="en-US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ncludes calibration data for USGS Standards on XRF1, Calibration Method #1:  Sensitivity/First Approximation, Slope Corrections; Calibration Method #2:  Traditional regression calibration; and standards data treated as unknowns, with calculated (first approximation), slope-corrected, and traditional regression analysis compared to reference values for each individual calibration count.  </a:t>
          </a:r>
        </a:p>
        <a:p>
          <a:endParaRPr lang="en-US" sz="1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730250</xdr:colOff>
      <xdr:row>65</xdr:row>
      <xdr:rowOff>33865</xdr:rowOff>
    </xdr:from>
    <xdr:to>
      <xdr:col>2</xdr:col>
      <xdr:colOff>609600</xdr:colOff>
      <xdr:row>78</xdr:row>
      <xdr:rowOff>148165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9DC3BBD-3E4E-FCAD-B45D-4C18AD349A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723900</xdr:colOff>
      <xdr:row>79</xdr:row>
      <xdr:rowOff>91015</xdr:rowOff>
    </xdr:from>
    <xdr:to>
      <xdr:col>2</xdr:col>
      <xdr:colOff>596900</xdr:colOff>
      <xdr:row>92</xdr:row>
      <xdr:rowOff>84665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17E7560-6E72-D46A-E1F9-7832DE7DDE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0</xdr:colOff>
      <xdr:row>65</xdr:row>
      <xdr:rowOff>59265</xdr:rowOff>
    </xdr:from>
    <xdr:to>
      <xdr:col>7</xdr:col>
      <xdr:colOff>101600</xdr:colOff>
      <xdr:row>78</xdr:row>
      <xdr:rowOff>135465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AF882F-0F3C-D86E-85CF-FFD57CCC9F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6350</xdr:colOff>
      <xdr:row>79</xdr:row>
      <xdr:rowOff>78315</xdr:rowOff>
    </xdr:from>
    <xdr:to>
      <xdr:col>7</xdr:col>
      <xdr:colOff>127000</xdr:colOff>
      <xdr:row>92</xdr:row>
      <xdr:rowOff>179915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C739B39-6386-F15D-BA47-2D54CA082F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387350</xdr:colOff>
      <xdr:row>65</xdr:row>
      <xdr:rowOff>65615</xdr:rowOff>
    </xdr:from>
    <xdr:to>
      <xdr:col>11</xdr:col>
      <xdr:colOff>533400</xdr:colOff>
      <xdr:row>78</xdr:row>
      <xdr:rowOff>122765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8E34131-D128-D7AC-B1DE-961B2CC163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374650</xdr:colOff>
      <xdr:row>79</xdr:row>
      <xdr:rowOff>65615</xdr:rowOff>
    </xdr:from>
    <xdr:to>
      <xdr:col>11</xdr:col>
      <xdr:colOff>546100</xdr:colOff>
      <xdr:row>92</xdr:row>
      <xdr:rowOff>110065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6D2A7BA6-1F3C-C4AA-5474-20870FAF58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819150</xdr:colOff>
      <xdr:row>65</xdr:row>
      <xdr:rowOff>52915</xdr:rowOff>
    </xdr:from>
    <xdr:to>
      <xdr:col>16</xdr:col>
      <xdr:colOff>114300</xdr:colOff>
      <xdr:row>78</xdr:row>
      <xdr:rowOff>59265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69088CF8-4B00-BCF9-0BB3-BC225556CC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311150</xdr:colOff>
      <xdr:row>65</xdr:row>
      <xdr:rowOff>78315</xdr:rowOff>
    </xdr:from>
    <xdr:to>
      <xdr:col>20</xdr:col>
      <xdr:colOff>469900</xdr:colOff>
      <xdr:row>78</xdr:row>
      <xdr:rowOff>173565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FD29D38B-2AF0-D627-AD46-29F729CEFF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1422400</xdr:colOff>
      <xdr:row>96</xdr:row>
      <xdr:rowOff>63500</xdr:rowOff>
    </xdr:from>
    <xdr:to>
      <xdr:col>5</xdr:col>
      <xdr:colOff>25400</xdr:colOff>
      <xdr:row>114</xdr:row>
      <xdr:rowOff>190500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979DCC6-20E2-E781-5002-90CD89D97B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</xdr:col>
      <xdr:colOff>233564</xdr:colOff>
      <xdr:row>96</xdr:row>
      <xdr:rowOff>25400</xdr:rowOff>
    </xdr:from>
    <xdr:to>
      <xdr:col>10</xdr:col>
      <xdr:colOff>0</xdr:colOff>
      <xdr:row>115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782A1683-6F89-F60B-A614-2C23F13EAB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273050</xdr:colOff>
      <xdr:row>95</xdr:row>
      <xdr:rowOff>203200</xdr:rowOff>
    </xdr:from>
    <xdr:to>
      <xdr:col>14</xdr:col>
      <xdr:colOff>749300</xdr:colOff>
      <xdr:row>114</xdr:row>
      <xdr:rowOff>190500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4E4B8E43-B489-38EB-B3EF-DC83592EE62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247650</xdr:colOff>
      <xdr:row>95</xdr:row>
      <xdr:rowOff>152400</xdr:rowOff>
    </xdr:from>
    <xdr:to>
      <xdr:col>20</xdr:col>
      <xdr:colOff>76200</xdr:colOff>
      <xdr:row>114</xdr:row>
      <xdr:rowOff>190500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45AC40EA-2263-DA00-0345-E7F457CDD6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20</xdr:col>
      <xdr:colOff>311150</xdr:colOff>
      <xdr:row>95</xdr:row>
      <xdr:rowOff>177800</xdr:rowOff>
    </xdr:from>
    <xdr:to>
      <xdr:col>24</xdr:col>
      <xdr:colOff>749300</xdr:colOff>
      <xdr:row>115</xdr:row>
      <xdr:rowOff>25400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C400F42A-4EEB-FF4D-305B-3F80FCE3CD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222250</xdr:colOff>
      <xdr:row>95</xdr:row>
      <xdr:rowOff>203200</xdr:rowOff>
    </xdr:from>
    <xdr:to>
      <xdr:col>29</xdr:col>
      <xdr:colOff>774700</xdr:colOff>
      <xdr:row>114</xdr:row>
      <xdr:rowOff>165100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6C3D2F5-DC91-F20D-70DD-7430221C15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30</xdr:col>
      <xdr:colOff>285750</xdr:colOff>
      <xdr:row>96</xdr:row>
      <xdr:rowOff>0</xdr:rowOff>
    </xdr:from>
    <xdr:to>
      <xdr:col>34</xdr:col>
      <xdr:colOff>787400</xdr:colOff>
      <xdr:row>114</xdr:row>
      <xdr:rowOff>177800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F5043E3D-3C3D-0815-9E7B-63A8DE3231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35</xdr:col>
      <xdr:colOff>381000</xdr:colOff>
      <xdr:row>96</xdr:row>
      <xdr:rowOff>25400</xdr:rowOff>
    </xdr:from>
    <xdr:to>
      <xdr:col>40</xdr:col>
      <xdr:colOff>368300</xdr:colOff>
      <xdr:row>115</xdr:row>
      <xdr:rowOff>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76D8FE80-47C2-33FB-99F3-F79D7D4FAD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41</xdr:col>
      <xdr:colOff>6350</xdr:colOff>
      <xdr:row>95</xdr:row>
      <xdr:rowOff>165100</xdr:rowOff>
    </xdr:from>
    <xdr:to>
      <xdr:col>45</xdr:col>
      <xdr:colOff>546100</xdr:colOff>
      <xdr:row>114</xdr:row>
      <xdr:rowOff>165100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7AAFC168-57BE-CF6E-830B-20AF49BDFB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45</xdr:col>
      <xdr:colOff>806450</xdr:colOff>
      <xdr:row>96</xdr:row>
      <xdr:rowOff>0</xdr:rowOff>
    </xdr:from>
    <xdr:to>
      <xdr:col>50</xdr:col>
      <xdr:colOff>584200</xdr:colOff>
      <xdr:row>114</xdr:row>
      <xdr:rowOff>152400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D323B290-6853-A921-1AC2-FEAE9236276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33</xdr:col>
      <xdr:colOff>579967</xdr:colOff>
      <xdr:row>66</xdr:row>
      <xdr:rowOff>63500</xdr:rowOff>
    </xdr:from>
    <xdr:to>
      <xdr:col>37</xdr:col>
      <xdr:colOff>791633</xdr:colOff>
      <xdr:row>83</xdr:row>
      <xdr:rowOff>177799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A8EC30A4-FAE8-7A02-4304-B365C363DF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0.11075</cdr:x>
      <cdr:y>0.14761</cdr:y>
    </cdr:from>
    <cdr:to>
      <cdr:x>0.93579</cdr:x>
      <cdr:y>0.90437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3939F4B-30AC-4AC7-7C53-72EFC6A767EC}"/>
            </a:ext>
          </a:extLst>
        </cdr:cNvPr>
        <cdr:cNvCxnSpPr/>
      </cdr:nvCxnSpPr>
      <cdr:spPr>
        <a:xfrm xmlns:a="http://schemas.openxmlformats.org/drawingml/2006/main" flipV="1">
          <a:off x="438150" y="450850"/>
          <a:ext cx="3263900" cy="23114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0.11364</cdr:x>
      <cdr:y>0.16702</cdr:y>
    </cdr:from>
    <cdr:to>
      <cdr:x>0.92208</cdr:x>
      <cdr:y>0.91121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A36AA9CF-0DEE-86E1-1F2B-951A828CBF54}"/>
            </a:ext>
          </a:extLst>
        </cdr:cNvPr>
        <cdr:cNvCxnSpPr/>
      </cdr:nvCxnSpPr>
      <cdr:spPr>
        <a:xfrm xmlns:a="http://schemas.openxmlformats.org/drawingml/2006/main" flipV="1">
          <a:off x="444500" y="501650"/>
          <a:ext cx="3162300" cy="22352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0.12839</cdr:x>
      <cdr:y>0.16779</cdr:y>
    </cdr:from>
    <cdr:to>
      <cdr:x>0.92405</cdr:x>
      <cdr:y>0.89709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DF6E2F2C-4191-462D-C962-62E3E061C32F}"/>
            </a:ext>
          </a:extLst>
        </cdr:cNvPr>
        <cdr:cNvCxnSpPr/>
      </cdr:nvCxnSpPr>
      <cdr:spPr>
        <a:xfrm xmlns:a="http://schemas.openxmlformats.org/drawingml/2006/main" flipV="1">
          <a:off x="450850" y="476250"/>
          <a:ext cx="2794000" cy="20701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0.12966</cdr:x>
      <cdr:y>0.17824</cdr:y>
    </cdr:from>
    <cdr:to>
      <cdr:x>0.92895</cdr:x>
      <cdr:y>0.8912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793C8C9F-57A2-D58F-F050-E554EE40682E}"/>
            </a:ext>
          </a:extLst>
        </cdr:cNvPr>
        <cdr:cNvCxnSpPr/>
      </cdr:nvCxnSpPr>
      <cdr:spPr>
        <a:xfrm xmlns:a="http://schemas.openxmlformats.org/drawingml/2006/main" flipV="1">
          <a:off x="463550" y="488950"/>
          <a:ext cx="2857500" cy="19558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0.11675</cdr:x>
      <cdr:y>0.17361</cdr:y>
    </cdr:from>
    <cdr:to>
      <cdr:x>0.9154</cdr:x>
      <cdr:y>0.88657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397B0975-5363-8B47-B73C-B3945F151421}"/>
            </a:ext>
          </a:extLst>
        </cdr:cNvPr>
        <cdr:cNvCxnSpPr/>
      </cdr:nvCxnSpPr>
      <cdr:spPr>
        <a:xfrm xmlns:a="http://schemas.openxmlformats.org/drawingml/2006/main" flipV="1">
          <a:off x="438150" y="476250"/>
          <a:ext cx="2997200" cy="19558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0.09916</cdr:x>
      <cdr:y>0.16898</cdr:y>
    </cdr:from>
    <cdr:to>
      <cdr:x>0.9395</cdr:x>
      <cdr:y>0.89583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53B9043C-8031-77BD-7F61-95A6754B5EEC}"/>
            </a:ext>
          </a:extLst>
        </cdr:cNvPr>
        <cdr:cNvCxnSpPr/>
      </cdr:nvCxnSpPr>
      <cdr:spPr>
        <a:xfrm xmlns:a="http://schemas.openxmlformats.org/drawingml/2006/main" flipV="1">
          <a:off x="374650" y="463550"/>
          <a:ext cx="3175000" cy="19939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0.10204</cdr:x>
      <cdr:y>0.18287</cdr:y>
    </cdr:from>
    <cdr:to>
      <cdr:x>0.9295</cdr:x>
      <cdr:y>0.88657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25AE546C-F4AC-67D3-6EC0-F005F9287E81}"/>
            </a:ext>
          </a:extLst>
        </cdr:cNvPr>
        <cdr:cNvCxnSpPr/>
      </cdr:nvCxnSpPr>
      <cdr:spPr>
        <a:xfrm xmlns:a="http://schemas.openxmlformats.org/drawingml/2006/main" flipV="1">
          <a:off x="349250" y="501650"/>
          <a:ext cx="2832100" cy="19304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0.12084</cdr:x>
      <cdr:y>0.17361</cdr:y>
    </cdr:from>
    <cdr:to>
      <cdr:x>0.92294</cdr:x>
      <cdr:y>0.90046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EB9C3FC1-2A54-4D72-7560-21632F3D1208}"/>
            </a:ext>
          </a:extLst>
        </cdr:cNvPr>
        <cdr:cNvCxnSpPr/>
      </cdr:nvCxnSpPr>
      <cdr:spPr>
        <a:xfrm xmlns:a="http://schemas.openxmlformats.org/drawingml/2006/main" flipV="1">
          <a:off x="438150" y="476250"/>
          <a:ext cx="2908300" cy="19939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0.11935</cdr:x>
      <cdr:y>0.12416</cdr:y>
    </cdr:from>
    <cdr:to>
      <cdr:x>0.92581</cdr:x>
      <cdr:y>0.83893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B5FC9B32-7A98-B740-8D53-08ABFED9D0A7}"/>
            </a:ext>
          </a:extLst>
        </cdr:cNvPr>
        <cdr:cNvCxnSpPr/>
      </cdr:nvCxnSpPr>
      <cdr:spPr>
        <a:xfrm xmlns:a="http://schemas.openxmlformats.org/drawingml/2006/main" flipV="1">
          <a:off x="469900" y="469900"/>
          <a:ext cx="3175000" cy="27051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0.11917</cdr:x>
      <cdr:y>0.12583</cdr:y>
    </cdr:from>
    <cdr:to>
      <cdr:x>0.92746</cdr:x>
      <cdr:y>0.84437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069F619A-88F9-2A15-D8C5-2E1CC15ACEC7}"/>
            </a:ext>
          </a:extLst>
        </cdr:cNvPr>
        <cdr:cNvCxnSpPr/>
      </cdr:nvCxnSpPr>
      <cdr:spPr>
        <a:xfrm xmlns:a="http://schemas.openxmlformats.org/drawingml/2006/main" flipV="1">
          <a:off x="438150" y="482600"/>
          <a:ext cx="2971800" cy="27559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0.11933</cdr:x>
      <cdr:y>0.12829</cdr:y>
    </cdr:from>
    <cdr:to>
      <cdr:x>0.92605</cdr:x>
      <cdr:y>0.85197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A2E1BF06-408F-1030-9019-AD38509F5CF5}"/>
            </a:ext>
          </a:extLst>
        </cdr:cNvPr>
        <cdr:cNvCxnSpPr/>
      </cdr:nvCxnSpPr>
      <cdr:spPr>
        <a:xfrm xmlns:a="http://schemas.openxmlformats.org/drawingml/2006/main" flipV="1">
          <a:off x="450850" y="495300"/>
          <a:ext cx="3048000" cy="27940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0.10433</cdr:x>
      <cdr:y>0.12338</cdr:y>
    </cdr:from>
    <cdr:to>
      <cdr:x>0.93258</cdr:x>
      <cdr:y>0.86039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52E51EE-4D7C-3DAF-CC1F-1BF82E6B629E}"/>
            </a:ext>
          </a:extLst>
        </cdr:cNvPr>
        <cdr:cNvCxnSpPr/>
      </cdr:nvCxnSpPr>
      <cdr:spPr>
        <a:xfrm xmlns:a="http://schemas.openxmlformats.org/drawingml/2006/main" flipV="1">
          <a:off x="412750" y="482600"/>
          <a:ext cx="3276600" cy="28829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0.11185</cdr:x>
      <cdr:y>0.1165</cdr:y>
    </cdr:from>
    <cdr:to>
      <cdr:x>0.93322</cdr:x>
      <cdr:y>0.86408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A3256FF3-2E18-9311-4C3C-CE53337F4818}"/>
            </a:ext>
          </a:extLst>
        </cdr:cNvPr>
        <cdr:cNvCxnSpPr/>
      </cdr:nvCxnSpPr>
      <cdr:spPr>
        <a:xfrm xmlns:a="http://schemas.openxmlformats.org/drawingml/2006/main" flipV="1">
          <a:off x="425450" y="457200"/>
          <a:ext cx="3124200" cy="29337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0.11038</cdr:x>
      <cdr:y>0.12583</cdr:y>
    </cdr:from>
    <cdr:to>
      <cdr:x>0.92422</cdr:x>
      <cdr:y>0.85099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58FFCC6-34A1-AFA9-2691-D35BC9E39B03}"/>
            </a:ext>
          </a:extLst>
        </cdr:cNvPr>
        <cdr:cNvCxnSpPr/>
      </cdr:nvCxnSpPr>
      <cdr:spPr>
        <a:xfrm xmlns:a="http://schemas.openxmlformats.org/drawingml/2006/main" flipV="1">
          <a:off x="425450" y="482600"/>
          <a:ext cx="3136900" cy="27813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0.10434</cdr:x>
      <cdr:y>0.12804</cdr:y>
    </cdr:from>
    <cdr:to>
      <cdr:x>0.93232</cdr:x>
      <cdr:y>0.84106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3406794F-709D-B4B8-4B9C-9177CBE96838}"/>
            </a:ext>
          </a:extLst>
        </cdr:cNvPr>
        <cdr:cNvCxnSpPr/>
      </cdr:nvCxnSpPr>
      <cdr:spPr>
        <a:xfrm xmlns:a="http://schemas.openxmlformats.org/drawingml/2006/main" flipV="1">
          <a:off x="391584" y="491067"/>
          <a:ext cx="3107266" cy="273473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0.08393</cdr:x>
      <cdr:y>0.12362</cdr:y>
    </cdr:from>
    <cdr:to>
      <cdr:x>0.94371</cdr:x>
      <cdr:y>0.84989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20C4D2AC-9DF5-C825-D9C4-C71AEECD4844}"/>
            </a:ext>
          </a:extLst>
        </cdr:cNvPr>
        <cdr:cNvCxnSpPr/>
      </cdr:nvCxnSpPr>
      <cdr:spPr>
        <a:xfrm xmlns:a="http://schemas.openxmlformats.org/drawingml/2006/main" flipV="1">
          <a:off x="347133" y="474134"/>
          <a:ext cx="3556000" cy="278553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0.11465</cdr:x>
      <cdr:y>0.12773</cdr:y>
    </cdr:from>
    <cdr:to>
      <cdr:x>0.93527</cdr:x>
      <cdr:y>0.85262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0DCFC372-1D13-0872-CEC2-7C1151BADBE7}"/>
            </a:ext>
          </a:extLst>
        </cdr:cNvPr>
        <cdr:cNvCxnSpPr/>
      </cdr:nvCxnSpPr>
      <cdr:spPr>
        <a:xfrm xmlns:a="http://schemas.openxmlformats.org/drawingml/2006/main" flipV="1">
          <a:off x="442383" y="495300"/>
          <a:ext cx="3166533" cy="281093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0.10981</cdr:x>
      <cdr:y>0.12222</cdr:y>
    </cdr:from>
    <cdr:to>
      <cdr:x>0.93103</cdr:x>
      <cdr:y>0.85111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AFC5E9A9-5EBA-B47D-950C-350F9A08A09B}"/>
            </a:ext>
          </a:extLst>
        </cdr:cNvPr>
        <cdr:cNvCxnSpPr/>
      </cdr:nvCxnSpPr>
      <cdr:spPr>
        <a:xfrm xmlns:a="http://schemas.openxmlformats.org/drawingml/2006/main" flipV="1">
          <a:off x="438150" y="465667"/>
          <a:ext cx="3276600" cy="2777067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0.0988</cdr:x>
      <cdr:y>0.121</cdr:y>
    </cdr:from>
    <cdr:to>
      <cdr:x>0.94458</cdr:x>
      <cdr:y>0.8363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F31ED5DE-2111-8F0E-A8AB-3C9A2C7FFD29}"/>
            </a:ext>
          </a:extLst>
        </cdr:cNvPr>
        <cdr:cNvCxnSpPr/>
      </cdr:nvCxnSpPr>
      <cdr:spPr>
        <a:xfrm xmlns:a="http://schemas.openxmlformats.org/drawingml/2006/main" flipV="1">
          <a:off x="347133" y="431800"/>
          <a:ext cx="2971800" cy="2552700"/>
        </a:xfrm>
        <a:prstGeom xmlns:a="http://schemas.openxmlformats.org/drawingml/2006/main" prst="line">
          <a:avLst/>
        </a:prstGeom>
        <a:ln xmlns:a="http://schemas.openxmlformats.org/drawingml/2006/main" w="9525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480359</xdr:colOff>
      <xdr:row>66</xdr:row>
      <xdr:rowOff>116167</xdr:rowOff>
    </xdr:from>
    <xdr:to>
      <xdr:col>3</xdr:col>
      <xdr:colOff>480359</xdr:colOff>
      <xdr:row>82</xdr:row>
      <xdr:rowOff>8218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31317FC-B955-015C-FC93-C365917016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476250</xdr:colOff>
      <xdr:row>81</xdr:row>
      <xdr:rowOff>133350</xdr:rowOff>
    </xdr:from>
    <xdr:to>
      <xdr:col>3</xdr:col>
      <xdr:colOff>215900</xdr:colOff>
      <xdr:row>95</xdr:row>
      <xdr:rowOff>31750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BF7C559-C5B2-2FBB-6FD9-8EE036A093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874807</xdr:colOff>
      <xdr:row>67</xdr:row>
      <xdr:rowOff>79935</xdr:rowOff>
    </xdr:from>
    <xdr:to>
      <xdr:col>8</xdr:col>
      <xdr:colOff>181536</xdr:colOff>
      <xdr:row>82</xdr:row>
      <xdr:rowOff>29135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5E74235-C49F-6B0E-A1B2-855264613EE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850900</xdr:colOff>
      <xdr:row>81</xdr:row>
      <xdr:rowOff>146050</xdr:rowOff>
    </xdr:from>
    <xdr:to>
      <xdr:col>7</xdr:col>
      <xdr:colOff>685800</xdr:colOff>
      <xdr:row>95</xdr:row>
      <xdr:rowOff>88900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9B89559-8F3F-271F-38AF-9AC035964C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279400</xdr:colOff>
      <xdr:row>67</xdr:row>
      <xdr:rowOff>18303</xdr:rowOff>
    </xdr:from>
    <xdr:to>
      <xdr:col>17</xdr:col>
      <xdr:colOff>444500</xdr:colOff>
      <xdr:row>82</xdr:row>
      <xdr:rowOff>37353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2AE89B7-9B80-B0E9-BBC3-98F3CD65DA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438150</xdr:colOff>
      <xdr:row>81</xdr:row>
      <xdr:rowOff>120650</xdr:rowOff>
    </xdr:from>
    <xdr:to>
      <xdr:col>12</xdr:col>
      <xdr:colOff>228600</xdr:colOff>
      <xdr:row>95</xdr:row>
      <xdr:rowOff>19050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02FE20A-C00A-BC65-E640-1351252BF6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704850</xdr:colOff>
      <xdr:row>81</xdr:row>
      <xdr:rowOff>95250</xdr:rowOff>
    </xdr:from>
    <xdr:to>
      <xdr:col>17</xdr:col>
      <xdr:colOff>215900</xdr:colOff>
      <xdr:row>95</xdr:row>
      <xdr:rowOff>50800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37A7B55A-8645-81A9-6A25-734C1D658F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57150</xdr:colOff>
      <xdr:row>65</xdr:row>
      <xdr:rowOff>158750</xdr:rowOff>
    </xdr:from>
    <xdr:to>
      <xdr:col>22</xdr:col>
      <xdr:colOff>406400</xdr:colOff>
      <xdr:row>81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F47FA893-DBC8-E663-66E9-A49A429678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768350</xdr:colOff>
      <xdr:row>81</xdr:row>
      <xdr:rowOff>146050</xdr:rowOff>
    </xdr:from>
    <xdr:to>
      <xdr:col>22</xdr:col>
      <xdr:colOff>533400</xdr:colOff>
      <xdr:row>95</xdr:row>
      <xdr:rowOff>190500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1A8A2F87-87B6-486C-1041-9B236BF40A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23</xdr:col>
      <xdr:colOff>222250</xdr:colOff>
      <xdr:row>65</xdr:row>
      <xdr:rowOff>107950</xdr:rowOff>
    </xdr:from>
    <xdr:to>
      <xdr:col>27</xdr:col>
      <xdr:colOff>444500</xdr:colOff>
      <xdr:row>80</xdr:row>
      <xdr:rowOff>177800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60DFBA9F-EAF8-9FE1-04CD-BE47CE4786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27</xdr:col>
      <xdr:colOff>793750</xdr:colOff>
      <xdr:row>65</xdr:row>
      <xdr:rowOff>184150</xdr:rowOff>
    </xdr:from>
    <xdr:to>
      <xdr:col>32</xdr:col>
      <xdr:colOff>152400</xdr:colOff>
      <xdr:row>81</xdr:row>
      <xdr:rowOff>25400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58D44BC4-B699-2FBE-456E-FD95024ADBB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23</xdr:col>
      <xdr:colOff>374650</xdr:colOff>
      <xdr:row>81</xdr:row>
      <xdr:rowOff>171450</xdr:rowOff>
    </xdr:from>
    <xdr:to>
      <xdr:col>27</xdr:col>
      <xdr:colOff>723900</xdr:colOff>
      <xdr:row>96</xdr:row>
      <xdr:rowOff>25400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45728735-3BDD-180B-C272-19B4471E7F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8</xdr:col>
      <xdr:colOff>603250</xdr:colOff>
      <xdr:row>67</xdr:row>
      <xdr:rowOff>90394</xdr:rowOff>
    </xdr:from>
    <xdr:to>
      <xdr:col>12</xdr:col>
      <xdr:colOff>723900</xdr:colOff>
      <xdr:row>82</xdr:row>
      <xdr:rowOff>52294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DDA9910E-B7D3-6F15-53D4-8D56E595EC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98</xdr:row>
      <xdr:rowOff>0</xdr:rowOff>
    </xdr:from>
    <xdr:to>
      <xdr:col>4</xdr:col>
      <xdr:colOff>774700</xdr:colOff>
      <xdr:row>116</xdr:row>
      <xdr:rowOff>12700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7A989FD-D669-338F-72EC-482C2E16B4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5</xdr:col>
      <xdr:colOff>50800</xdr:colOff>
      <xdr:row>98</xdr:row>
      <xdr:rowOff>0</xdr:rowOff>
    </xdr:from>
    <xdr:to>
      <xdr:col>9</xdr:col>
      <xdr:colOff>749300</xdr:colOff>
      <xdr:row>115</xdr:row>
      <xdr:rowOff>165100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FCB137CA-694A-AC58-0DF5-1B47046E93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10</xdr:col>
      <xdr:colOff>12700</xdr:colOff>
      <xdr:row>98</xdr:row>
      <xdr:rowOff>50800</xdr:rowOff>
    </xdr:from>
    <xdr:to>
      <xdr:col>14</xdr:col>
      <xdr:colOff>723900</xdr:colOff>
      <xdr:row>115</xdr:row>
      <xdr:rowOff>152400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D575385B-687B-2B92-9DE6-4C900249F4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15</xdr:col>
      <xdr:colOff>19050</xdr:colOff>
      <xdr:row>98</xdr:row>
      <xdr:rowOff>12700</xdr:rowOff>
    </xdr:from>
    <xdr:to>
      <xdr:col>20</xdr:col>
      <xdr:colOff>546100</xdr:colOff>
      <xdr:row>115</xdr:row>
      <xdr:rowOff>177800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3D7FBD0B-A32F-B625-AE41-50A5B5EED4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20</xdr:col>
      <xdr:colOff>819150</xdr:colOff>
      <xdr:row>98</xdr:row>
      <xdr:rowOff>50800</xdr:rowOff>
    </xdr:from>
    <xdr:to>
      <xdr:col>25</xdr:col>
      <xdr:colOff>711200</xdr:colOff>
      <xdr:row>116</xdr:row>
      <xdr:rowOff>12700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31115F3C-489F-A5ED-5F3C-48474A159A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26</xdr:col>
      <xdr:colOff>152400</xdr:colOff>
      <xdr:row>98</xdr:row>
      <xdr:rowOff>38100</xdr:rowOff>
    </xdr:from>
    <xdr:to>
      <xdr:col>30</xdr:col>
      <xdr:colOff>736600</xdr:colOff>
      <xdr:row>115</xdr:row>
      <xdr:rowOff>177800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516C729F-3172-AAB2-F0F2-575143FFC6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31</xdr:col>
      <xdr:colOff>12700</xdr:colOff>
      <xdr:row>98</xdr:row>
      <xdr:rowOff>12700</xdr:rowOff>
    </xdr:from>
    <xdr:to>
      <xdr:col>35</xdr:col>
      <xdr:colOff>711200</xdr:colOff>
      <xdr:row>116</xdr:row>
      <xdr:rowOff>12700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5158FEDE-3988-25DF-6904-13867DBCED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36</xdr:col>
      <xdr:colOff>19050</xdr:colOff>
      <xdr:row>97</xdr:row>
      <xdr:rowOff>203200</xdr:rowOff>
    </xdr:from>
    <xdr:to>
      <xdr:col>40</xdr:col>
      <xdr:colOff>723900</xdr:colOff>
      <xdr:row>116</xdr:row>
      <xdr:rowOff>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10237B1E-D627-1339-F005-9810F91A0E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41</xdr:col>
      <xdr:colOff>6350</xdr:colOff>
      <xdr:row>97</xdr:row>
      <xdr:rowOff>203200</xdr:rowOff>
    </xdr:from>
    <xdr:to>
      <xdr:col>46</xdr:col>
      <xdr:colOff>304800</xdr:colOff>
      <xdr:row>115</xdr:row>
      <xdr:rowOff>177800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3EE03726-992A-9CDF-0F67-7B42FE880E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46</xdr:col>
      <xdr:colOff>806450</xdr:colOff>
      <xdr:row>97</xdr:row>
      <xdr:rowOff>203200</xdr:rowOff>
    </xdr:from>
    <xdr:to>
      <xdr:col>52</xdr:col>
      <xdr:colOff>292100</xdr:colOff>
      <xdr:row>115</xdr:row>
      <xdr:rowOff>152400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BEB9E7E1-A9B3-F1DB-DE58-A659D93280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52</xdr:col>
      <xdr:colOff>806450</xdr:colOff>
      <xdr:row>98</xdr:row>
      <xdr:rowOff>12700</xdr:rowOff>
    </xdr:from>
    <xdr:to>
      <xdr:col>57</xdr:col>
      <xdr:colOff>736600</xdr:colOff>
      <xdr:row>115</xdr:row>
      <xdr:rowOff>165100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7B068624-3A36-47D7-196C-99890BD42D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58</xdr:col>
      <xdr:colOff>45295</xdr:colOff>
      <xdr:row>98</xdr:row>
      <xdr:rowOff>9413</xdr:rowOff>
    </xdr:from>
    <xdr:to>
      <xdr:col>62</xdr:col>
      <xdr:colOff>648321</xdr:colOff>
      <xdr:row>115</xdr:row>
      <xdr:rowOff>195385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4FAE437A-D04A-1F97-2B09-C29D9C5B2D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62</xdr:col>
      <xdr:colOff>822391</xdr:colOff>
      <xdr:row>98</xdr:row>
      <xdr:rowOff>532</xdr:rowOff>
    </xdr:from>
    <xdr:to>
      <xdr:col>67</xdr:col>
      <xdr:colOff>683846</xdr:colOff>
      <xdr:row>115</xdr:row>
      <xdr:rowOff>195384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3E8F5875-38CF-C662-08F9-53CD2FE270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68</xdr:col>
      <xdr:colOff>14210</xdr:colOff>
      <xdr:row>98</xdr:row>
      <xdr:rowOff>9413</xdr:rowOff>
    </xdr:from>
    <xdr:to>
      <xdr:col>72</xdr:col>
      <xdr:colOff>621678</xdr:colOff>
      <xdr:row>116</xdr:row>
      <xdr:rowOff>17761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71C4CB9E-DCEE-7FC5-CCAF-341872D77F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0.10592</cdr:x>
      <cdr:y>0.15556</cdr:y>
    </cdr:from>
    <cdr:to>
      <cdr:x>0.93458</cdr:x>
      <cdr:y>0.90303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60C1E2A7-BC0F-D530-BAE9-F8072F303ABF}"/>
            </a:ext>
          </a:extLst>
        </cdr:cNvPr>
        <cdr:cNvCxnSpPr/>
      </cdr:nvCxnSpPr>
      <cdr:spPr>
        <a:xfrm xmlns:a="http://schemas.openxmlformats.org/drawingml/2006/main" flipV="1">
          <a:off x="431800" y="488950"/>
          <a:ext cx="3378200" cy="23495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0.10972</cdr:x>
      <cdr:y>0.15337</cdr:y>
    </cdr:from>
    <cdr:to>
      <cdr:x>0.9373</cdr:x>
      <cdr:y>0.91002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EAD13F50-37C6-1394-D2E2-5C65B73D960F}"/>
            </a:ext>
          </a:extLst>
        </cdr:cNvPr>
        <cdr:cNvCxnSpPr/>
      </cdr:nvCxnSpPr>
      <cdr:spPr>
        <a:xfrm xmlns:a="http://schemas.openxmlformats.org/drawingml/2006/main" flipV="1">
          <a:off x="444500" y="476250"/>
          <a:ext cx="3352800" cy="23495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0.11799</cdr:x>
      <cdr:y>0.16632</cdr:y>
    </cdr:from>
    <cdr:to>
      <cdr:x>0.93215</cdr:x>
      <cdr:y>0.90316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57BDB4F4-C59A-9B6F-88B1-2A4239435ECE}"/>
            </a:ext>
          </a:extLst>
        </cdr:cNvPr>
        <cdr:cNvCxnSpPr/>
      </cdr:nvCxnSpPr>
      <cdr:spPr>
        <a:xfrm xmlns:a="http://schemas.openxmlformats.org/drawingml/2006/main" flipV="1">
          <a:off x="508000" y="501650"/>
          <a:ext cx="3505200" cy="22225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0.08308</cdr:x>
      <cdr:y>0.15942</cdr:y>
    </cdr:from>
    <cdr:to>
      <cdr:x>0.94769</cdr:x>
      <cdr:y>0.91304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65F77DEF-B950-0B3F-0595-69F46760D340}"/>
            </a:ext>
          </a:extLst>
        </cdr:cNvPr>
        <cdr:cNvCxnSpPr/>
      </cdr:nvCxnSpPr>
      <cdr:spPr>
        <a:xfrm xmlns:a="http://schemas.openxmlformats.org/drawingml/2006/main" flipV="1">
          <a:off x="342900" y="488950"/>
          <a:ext cx="3568700" cy="23114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0.08892</cdr:x>
      <cdr:y>0.17361</cdr:y>
    </cdr:from>
    <cdr:to>
      <cdr:x>0.94696</cdr:x>
      <cdr:y>0.89583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28F9FFB3-CB75-FB86-AFF0-745177CA8880}"/>
            </a:ext>
          </a:extLst>
        </cdr:cNvPr>
        <cdr:cNvCxnSpPr/>
      </cdr:nvCxnSpPr>
      <cdr:spPr>
        <a:xfrm xmlns:a="http://schemas.openxmlformats.org/drawingml/2006/main" flipV="1">
          <a:off x="361950" y="476250"/>
          <a:ext cx="3492500" cy="19812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0.0876</cdr:x>
      <cdr:y>0.1746</cdr:y>
    </cdr:from>
    <cdr:to>
      <cdr:x>0.95041</cdr:x>
      <cdr:y>0.90023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B76D7B69-36DB-AF55-1F40-FD697FB2FD91}"/>
            </a:ext>
          </a:extLst>
        </cdr:cNvPr>
        <cdr:cNvCxnSpPr/>
      </cdr:nvCxnSpPr>
      <cdr:spPr>
        <a:xfrm xmlns:a="http://schemas.openxmlformats.org/drawingml/2006/main" flipV="1">
          <a:off x="336550" y="488950"/>
          <a:ext cx="3314700" cy="20320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0.08117</cdr:x>
      <cdr:y>0.154</cdr:y>
    </cdr:from>
    <cdr:to>
      <cdr:x>0.94819</cdr:x>
      <cdr:y>0.90144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D23A6473-23F1-0F64-CA2C-40D34C30B512}"/>
            </a:ext>
          </a:extLst>
        </cdr:cNvPr>
        <cdr:cNvCxnSpPr/>
      </cdr:nvCxnSpPr>
      <cdr:spPr>
        <a:xfrm xmlns:a="http://schemas.openxmlformats.org/drawingml/2006/main" flipV="1">
          <a:off x="298450" y="476250"/>
          <a:ext cx="3187700" cy="23114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0.07478</cdr:x>
      <cdr:y>0.17363</cdr:y>
    </cdr:from>
    <cdr:to>
      <cdr:x>0.93043</cdr:x>
      <cdr:y>0.90769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022107F1-E0DD-59B5-5EB4-5C63A5722959}"/>
            </a:ext>
          </a:extLst>
        </cdr:cNvPr>
        <cdr:cNvCxnSpPr/>
      </cdr:nvCxnSpPr>
      <cdr:spPr>
        <a:xfrm xmlns:a="http://schemas.openxmlformats.org/drawingml/2006/main" flipV="1">
          <a:off x="273050" y="501650"/>
          <a:ext cx="3124200" cy="21209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0.09091</cdr:x>
      <cdr:y>0.15304</cdr:y>
    </cdr:from>
    <cdr:to>
      <cdr:x>0.9405</cdr:x>
      <cdr:y>0.89937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29AB9A14-809D-86DB-740A-4FD79DAF6277}"/>
            </a:ext>
          </a:extLst>
        </cdr:cNvPr>
        <cdr:cNvCxnSpPr/>
      </cdr:nvCxnSpPr>
      <cdr:spPr>
        <a:xfrm xmlns:a="http://schemas.openxmlformats.org/drawingml/2006/main" flipV="1">
          <a:off x="349250" y="463550"/>
          <a:ext cx="3263900" cy="22606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0.09091</cdr:x>
      <cdr:y>0.154</cdr:y>
    </cdr:from>
    <cdr:to>
      <cdr:x>0.94258</cdr:x>
      <cdr:y>0.91376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218C73E0-173B-8F92-61B5-CA900C72EA8A}"/>
            </a:ext>
          </a:extLst>
        </cdr:cNvPr>
        <cdr:cNvCxnSpPr/>
      </cdr:nvCxnSpPr>
      <cdr:spPr>
        <a:xfrm xmlns:a="http://schemas.openxmlformats.org/drawingml/2006/main" flipV="1">
          <a:off x="361950" y="476250"/>
          <a:ext cx="3390900" cy="23495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0.07177</cdr:x>
      <cdr:y>0.16629</cdr:y>
    </cdr:from>
    <cdr:to>
      <cdr:x>0.94896</cdr:x>
      <cdr:y>0.90888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C5B0B027-8DB7-75FB-8A00-0716C00E3B51}"/>
            </a:ext>
          </a:extLst>
        </cdr:cNvPr>
        <cdr:cNvCxnSpPr/>
      </cdr:nvCxnSpPr>
      <cdr:spPr>
        <a:xfrm xmlns:a="http://schemas.openxmlformats.org/drawingml/2006/main" flipV="1">
          <a:off x="285750" y="463550"/>
          <a:ext cx="3492500" cy="20701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0.13189</cdr:x>
      <cdr:y>0.16034</cdr:y>
    </cdr:from>
    <cdr:to>
      <cdr:x>0.92988</cdr:x>
      <cdr:y>0.90295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029D225-6308-05D7-EB2D-7EDC8C080DF3}"/>
            </a:ext>
          </a:extLst>
        </cdr:cNvPr>
        <cdr:cNvCxnSpPr/>
      </cdr:nvCxnSpPr>
      <cdr:spPr>
        <a:xfrm xmlns:a="http://schemas.openxmlformats.org/drawingml/2006/main" flipV="1">
          <a:off x="501650" y="482600"/>
          <a:ext cx="3035300" cy="22352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0.08875</cdr:x>
      <cdr:y>0.13239</cdr:y>
    </cdr:from>
    <cdr:to>
      <cdr:x>0.93823</cdr:x>
      <cdr:y>0.83769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244BDE4D-646A-1DC1-2C5E-3DDD550DBB53}"/>
            </a:ext>
          </a:extLst>
        </cdr:cNvPr>
        <cdr:cNvCxnSpPr/>
      </cdr:nvCxnSpPr>
      <cdr:spPr>
        <a:xfrm xmlns:a="http://schemas.openxmlformats.org/drawingml/2006/main" flipV="1">
          <a:off x="373007" y="488461"/>
          <a:ext cx="3570209" cy="2602168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0.11157</cdr:x>
      <cdr:y>0.1294</cdr:y>
    </cdr:from>
    <cdr:to>
      <cdr:x>0.93039</cdr:x>
      <cdr:y>0.83986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2BC5CF73-CE7A-A1FF-E903-59B7F296B8CA}"/>
            </a:ext>
          </a:extLst>
        </cdr:cNvPr>
        <cdr:cNvCxnSpPr/>
      </cdr:nvCxnSpPr>
      <cdr:spPr>
        <a:xfrm xmlns:a="http://schemas.openxmlformats.org/drawingml/2006/main" flipV="1">
          <a:off x="446542" y="470699"/>
          <a:ext cx="3277133" cy="2584406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0.09638</cdr:x>
      <cdr:y>0.13488</cdr:y>
    </cdr:from>
    <cdr:to>
      <cdr:x>0.93694</cdr:x>
      <cdr:y>0.83312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75776781-D661-2005-731A-1CD771B8F155}"/>
            </a:ext>
          </a:extLst>
        </cdr:cNvPr>
        <cdr:cNvCxnSpPr/>
      </cdr:nvCxnSpPr>
      <cdr:spPr>
        <a:xfrm xmlns:a="http://schemas.openxmlformats.org/drawingml/2006/main" flipV="1">
          <a:off x="386950" y="482067"/>
          <a:ext cx="3374825" cy="2495594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0.08818</cdr:x>
      <cdr:y>0.13811</cdr:y>
    </cdr:from>
    <cdr:to>
      <cdr:x>0.94272</cdr:x>
      <cdr:y>0.84126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AAE81360-886B-DEDB-993F-7B44539EFFF2}"/>
            </a:ext>
          </a:extLst>
        </cdr:cNvPr>
        <cdr:cNvCxnSpPr/>
      </cdr:nvCxnSpPr>
      <cdr:spPr>
        <a:xfrm xmlns:a="http://schemas.openxmlformats.org/drawingml/2006/main" flipV="1">
          <a:off x="389482" y="502405"/>
          <a:ext cx="3774475" cy="2557762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0.10989</cdr:x>
      <cdr:y>0.13248</cdr:y>
    </cdr:from>
    <cdr:to>
      <cdr:x>0.93358</cdr:x>
      <cdr:y>0.8403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E2D5103F-64AB-3AE8-6313-590CBCAD2436}"/>
            </a:ext>
          </a:extLst>
        </cdr:cNvPr>
        <cdr:cNvCxnSpPr/>
      </cdr:nvCxnSpPr>
      <cdr:spPr>
        <a:xfrm xmlns:a="http://schemas.openxmlformats.org/drawingml/2006/main" flipV="1">
          <a:off x="441969" y="482067"/>
          <a:ext cx="3312657" cy="2575524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0.09329</cdr:x>
      <cdr:y>0.13205</cdr:y>
    </cdr:from>
    <cdr:to>
      <cdr:x>0.93846</cdr:x>
      <cdr:y>0.82785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429BC9C-4290-37FA-8570-C0A0927CDF61}"/>
            </a:ext>
          </a:extLst>
        </cdr:cNvPr>
        <cdr:cNvCxnSpPr/>
      </cdr:nvCxnSpPr>
      <cdr:spPr>
        <a:xfrm xmlns:a="http://schemas.openxmlformats.org/drawingml/2006/main" flipV="1">
          <a:off x="362704" y="477005"/>
          <a:ext cx="3286014" cy="2513356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0.06898</cdr:x>
      <cdr:y>0.12698</cdr:y>
    </cdr:from>
    <cdr:to>
      <cdr:x>0.94301</cdr:x>
      <cdr:y>0.84679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FC5D159B-E405-8008-0814-E75084D9EEA6}"/>
            </a:ext>
          </a:extLst>
        </cdr:cNvPr>
        <cdr:cNvCxnSpPr/>
      </cdr:nvCxnSpPr>
      <cdr:spPr>
        <a:xfrm xmlns:a="http://schemas.openxmlformats.org/drawingml/2006/main" flipV="1">
          <a:off x="280377" y="466880"/>
          <a:ext cx="3552447" cy="2646574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0.09051</cdr:x>
      <cdr:y>0.13278</cdr:y>
    </cdr:from>
    <cdr:to>
      <cdr:x>0.93905</cdr:x>
      <cdr:y>0.84342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AC3E37A1-C91B-D45B-47E5-F0FC2DAE879D}"/>
            </a:ext>
          </a:extLst>
        </cdr:cNvPr>
        <cdr:cNvCxnSpPr/>
      </cdr:nvCxnSpPr>
      <cdr:spPr>
        <a:xfrm xmlns:a="http://schemas.openxmlformats.org/drawingml/2006/main" flipV="1">
          <a:off x="362838" y="489527"/>
          <a:ext cx="3401469" cy="261993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0.0752</cdr:x>
      <cdr:y>0.13131</cdr:y>
    </cdr:from>
    <cdr:to>
      <cdr:x>0.94731</cdr:x>
      <cdr:y>0.84224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8190ED50-4AFF-B730-52EE-387558FB28E0}"/>
            </a:ext>
          </a:extLst>
        </cdr:cNvPr>
        <cdr:cNvCxnSpPr/>
      </cdr:nvCxnSpPr>
      <cdr:spPr>
        <a:xfrm xmlns:a="http://schemas.openxmlformats.org/drawingml/2006/main" flipV="1">
          <a:off x="295608" y="480646"/>
          <a:ext cx="3428112" cy="2602168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0.09133</cdr:x>
      <cdr:y>0.13468</cdr:y>
    </cdr:from>
    <cdr:to>
      <cdr:x>0.93435</cdr:x>
      <cdr:y>0.83835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2EF44F29-3880-0920-FEED-13905640AE9F}"/>
            </a:ext>
          </a:extLst>
        </cdr:cNvPr>
        <cdr:cNvCxnSpPr/>
      </cdr:nvCxnSpPr>
      <cdr:spPr>
        <a:xfrm xmlns:a="http://schemas.openxmlformats.org/drawingml/2006/main" flipV="1">
          <a:off x="356976" y="489527"/>
          <a:ext cx="3294896" cy="2557762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0.07262</cdr:x>
      <cdr:y>0.1337</cdr:y>
    </cdr:from>
    <cdr:to>
      <cdr:x>0.94982</cdr:x>
      <cdr:y>0.8393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A4501B7-A197-3FB2-E305-7B412E2AA27C}"/>
            </a:ext>
          </a:extLst>
        </cdr:cNvPr>
        <cdr:cNvCxnSpPr/>
      </cdr:nvCxnSpPr>
      <cdr:spPr>
        <a:xfrm xmlns:a="http://schemas.openxmlformats.org/drawingml/2006/main" flipV="1">
          <a:off x="294809" y="484642"/>
          <a:ext cx="3561328" cy="255776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0.0774</cdr:x>
      <cdr:y>0.12609</cdr:y>
    </cdr:from>
    <cdr:to>
      <cdr:x>0.95121</cdr:x>
      <cdr:y>0.83735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C8DE7AB4-C6D7-E71F-5021-B190935218B4}"/>
            </a:ext>
          </a:extLst>
        </cdr:cNvPr>
        <cdr:cNvCxnSpPr/>
      </cdr:nvCxnSpPr>
      <cdr:spPr>
        <a:xfrm xmlns:a="http://schemas.openxmlformats.org/drawingml/2006/main" flipV="1">
          <a:off x="309951" y="461286"/>
          <a:ext cx="3499161" cy="2602168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0.08767</cdr:x>
      <cdr:y>0.13062</cdr:y>
    </cdr:from>
    <cdr:to>
      <cdr:x>0.94437</cdr:x>
      <cdr:y>0.84501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36617D69-C0A9-0940-1878-347AC3B174D1}"/>
            </a:ext>
          </a:extLst>
        </cdr:cNvPr>
        <cdr:cNvCxnSpPr/>
      </cdr:nvCxnSpPr>
      <cdr:spPr>
        <a:xfrm xmlns:a="http://schemas.openxmlformats.org/drawingml/2006/main" flipV="1">
          <a:off x="349916" y="479048"/>
          <a:ext cx="3419231" cy="261993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0.08492</cdr:x>
      <cdr:y>0.12758</cdr:y>
    </cdr:from>
    <cdr:to>
      <cdr:x>0.94096</cdr:x>
      <cdr:y>0.84335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22725DD-FF24-0110-D71E-3F483499ABBD}"/>
            </a:ext>
          </a:extLst>
        </cdr:cNvPr>
        <cdr:cNvCxnSpPr/>
      </cdr:nvCxnSpPr>
      <cdr:spPr>
        <a:xfrm xmlns:a="http://schemas.openxmlformats.org/drawingml/2006/main" flipV="1">
          <a:off x="332154" y="470167"/>
          <a:ext cx="3348181" cy="2637692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499175</xdr:colOff>
      <xdr:row>69</xdr:row>
      <xdr:rowOff>130875</xdr:rowOff>
    </xdr:from>
    <xdr:to>
      <xdr:col>3</xdr:col>
      <xdr:colOff>486475</xdr:colOff>
      <xdr:row>84</xdr:row>
      <xdr:rowOff>3876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A98DD5D-DF3D-8216-4AF3-C3AE8340E4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785011</xdr:colOff>
      <xdr:row>71</xdr:row>
      <xdr:rowOff>179135</xdr:rowOff>
    </xdr:from>
    <xdr:to>
      <xdr:col>8</xdr:col>
      <xdr:colOff>240095</xdr:colOff>
      <xdr:row>85</xdr:row>
      <xdr:rowOff>141036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4DD8DED-0052-B377-C439-A5176BAE3E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30</xdr:col>
      <xdr:colOff>200079</xdr:colOff>
      <xdr:row>70</xdr:row>
      <xdr:rowOff>49724</xdr:rowOff>
    </xdr:from>
    <xdr:to>
      <xdr:col>34</xdr:col>
      <xdr:colOff>536629</xdr:colOff>
      <xdr:row>83</xdr:row>
      <xdr:rowOff>141854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06FC304-BE9D-222A-B994-93219CA997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670625</xdr:colOff>
      <xdr:row>70</xdr:row>
      <xdr:rowOff>130875</xdr:rowOff>
    </xdr:from>
    <xdr:to>
      <xdr:col>12</xdr:col>
      <xdr:colOff>796441</xdr:colOff>
      <xdr:row>84</xdr:row>
      <xdr:rowOff>29276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FCBEB49-7806-347F-4DD0-02A1391319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48863</xdr:colOff>
      <xdr:row>70</xdr:row>
      <xdr:rowOff>149601</xdr:rowOff>
    </xdr:from>
    <xdr:to>
      <xdr:col>30</xdr:col>
      <xdr:colOff>188563</xdr:colOff>
      <xdr:row>84</xdr:row>
      <xdr:rowOff>57473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7C8347A-291E-C5EB-8057-DC9DA8EABD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200725</xdr:colOff>
      <xdr:row>70</xdr:row>
      <xdr:rowOff>130875</xdr:rowOff>
    </xdr:from>
    <xdr:to>
      <xdr:col>17</xdr:col>
      <xdr:colOff>359475</xdr:colOff>
      <xdr:row>84</xdr:row>
      <xdr:rowOff>130876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8D4B53A6-870C-EAE9-DD7C-1552A887D1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607125</xdr:colOff>
      <xdr:row>70</xdr:row>
      <xdr:rowOff>172204</xdr:rowOff>
    </xdr:from>
    <xdr:to>
      <xdr:col>21</xdr:col>
      <xdr:colOff>486475</xdr:colOff>
      <xdr:row>84</xdr:row>
      <xdr:rowOff>80076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14ABD31F-98C3-0C26-AD83-F2269F5CE7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21</xdr:col>
      <xdr:colOff>657925</xdr:colOff>
      <xdr:row>70</xdr:row>
      <xdr:rowOff>156275</xdr:rowOff>
    </xdr:from>
    <xdr:to>
      <xdr:col>25</xdr:col>
      <xdr:colOff>549975</xdr:colOff>
      <xdr:row>84</xdr:row>
      <xdr:rowOff>168976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7300CB44-E124-D8A1-954E-7525AEC9EA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635000</xdr:colOff>
      <xdr:row>88</xdr:row>
      <xdr:rowOff>25400</xdr:rowOff>
    </xdr:from>
    <xdr:to>
      <xdr:col>3</xdr:col>
      <xdr:colOff>762000</xdr:colOff>
      <xdr:row>104</xdr:row>
      <xdr:rowOff>38100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77246DE4-0ADE-8C57-1316-A18E2C2ACAE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95250</xdr:colOff>
      <xdr:row>88</xdr:row>
      <xdr:rowOff>50800</xdr:rowOff>
    </xdr:from>
    <xdr:to>
      <xdr:col>8</xdr:col>
      <xdr:colOff>165100</xdr:colOff>
      <xdr:row>104</xdr:row>
      <xdr:rowOff>101600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D19A8182-E408-2A9D-06CE-186E0BD709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292100</xdr:colOff>
      <xdr:row>88</xdr:row>
      <xdr:rowOff>38100</xdr:rowOff>
    </xdr:from>
    <xdr:to>
      <xdr:col>12</xdr:col>
      <xdr:colOff>292100</xdr:colOff>
      <xdr:row>103</xdr:row>
      <xdr:rowOff>76200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1867D8D3-9AA6-A130-A53D-3801191E95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514350</xdr:colOff>
      <xdr:row>88</xdr:row>
      <xdr:rowOff>50800</xdr:rowOff>
    </xdr:from>
    <xdr:to>
      <xdr:col>16</xdr:col>
      <xdr:colOff>800100</xdr:colOff>
      <xdr:row>104</xdr:row>
      <xdr:rowOff>101600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1A0DF471-789A-3DFE-F490-F4B9EAC5BC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17</xdr:col>
      <xdr:colOff>107950</xdr:colOff>
      <xdr:row>88</xdr:row>
      <xdr:rowOff>50800</xdr:rowOff>
    </xdr:from>
    <xdr:to>
      <xdr:col>21</xdr:col>
      <xdr:colOff>88900</xdr:colOff>
      <xdr:row>104</xdr:row>
      <xdr:rowOff>127000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3482670B-9E4A-831E-4F71-5C1CAEEB34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21</xdr:col>
      <xdr:colOff>241300</xdr:colOff>
      <xdr:row>87</xdr:row>
      <xdr:rowOff>190500</xdr:rowOff>
    </xdr:from>
    <xdr:to>
      <xdr:col>26</xdr:col>
      <xdr:colOff>139700</xdr:colOff>
      <xdr:row>104</xdr:row>
      <xdr:rowOff>152400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7D52B10-6374-D684-CDD4-D771EE0F01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26</xdr:col>
      <xdr:colOff>400050</xdr:colOff>
      <xdr:row>87</xdr:row>
      <xdr:rowOff>101600</xdr:rowOff>
    </xdr:from>
    <xdr:to>
      <xdr:col>31</xdr:col>
      <xdr:colOff>114300</xdr:colOff>
      <xdr:row>105</xdr:row>
      <xdr:rowOff>101600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231E761A-E577-30A1-A848-71F360AC52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31</xdr:col>
      <xdr:colOff>374650</xdr:colOff>
      <xdr:row>88</xdr:row>
      <xdr:rowOff>12700</xdr:rowOff>
    </xdr:from>
    <xdr:to>
      <xdr:col>36</xdr:col>
      <xdr:colOff>25400</xdr:colOff>
      <xdr:row>105</xdr:row>
      <xdr:rowOff>177800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6122038E-166C-A1D1-9564-FDC19C99E63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36</xdr:col>
      <xdr:colOff>196850</xdr:colOff>
      <xdr:row>88</xdr:row>
      <xdr:rowOff>38100</xdr:rowOff>
    </xdr:from>
    <xdr:to>
      <xdr:col>40</xdr:col>
      <xdr:colOff>774700</xdr:colOff>
      <xdr:row>105</xdr:row>
      <xdr:rowOff>152400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40473A61-1768-68E9-10BF-548F00409C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10160</xdr:colOff>
      <xdr:row>107</xdr:row>
      <xdr:rowOff>40640</xdr:rowOff>
    </xdr:from>
    <xdr:to>
      <xdr:col>4</xdr:col>
      <xdr:colOff>365760</xdr:colOff>
      <xdr:row>121</xdr:row>
      <xdr:rowOff>172720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5C36F8B9-022F-BAD9-D0E1-F2E4BE2EAF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12</xdr:col>
      <xdr:colOff>472440</xdr:colOff>
      <xdr:row>105</xdr:row>
      <xdr:rowOff>81280</xdr:rowOff>
    </xdr:from>
    <xdr:to>
      <xdr:col>16</xdr:col>
      <xdr:colOff>528320</xdr:colOff>
      <xdr:row>120</xdr:row>
      <xdr:rowOff>60960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C0DBC468-5FCD-5CE9-4426-BF79A1B5CD6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0.12857</cdr:x>
      <cdr:y>0.17826</cdr:y>
    </cdr:from>
    <cdr:to>
      <cdr:x>0.91786</cdr:x>
      <cdr:y>0.9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071224DB-DD79-8B59-DFED-D63674863E04}"/>
            </a:ext>
          </a:extLst>
        </cdr:cNvPr>
        <cdr:cNvCxnSpPr/>
      </cdr:nvCxnSpPr>
      <cdr:spPr>
        <a:xfrm xmlns:a="http://schemas.openxmlformats.org/drawingml/2006/main" flipV="1">
          <a:off x="457200" y="520700"/>
          <a:ext cx="2806700" cy="21082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0.12256</cdr:x>
      <cdr:y>0.17647</cdr:y>
    </cdr:from>
    <cdr:to>
      <cdr:x>0.92185</cdr:x>
      <cdr:y>0.89593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4128A3E-3F55-0286-983F-DA52591D2D26}"/>
            </a:ext>
          </a:extLst>
        </cdr:cNvPr>
        <cdr:cNvCxnSpPr/>
      </cdr:nvCxnSpPr>
      <cdr:spPr>
        <a:xfrm xmlns:a="http://schemas.openxmlformats.org/drawingml/2006/main" flipV="1">
          <a:off x="438150" y="495300"/>
          <a:ext cx="2857500" cy="201930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accent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0.13494</cdr:x>
      <cdr:y>0.17593</cdr:y>
    </cdr:from>
    <cdr:to>
      <cdr:x>0.94455</cdr:x>
      <cdr:y>0.89815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B47C77C7-65A9-2E62-C4D3-56BC2EC4D4D1}"/>
            </a:ext>
          </a:extLst>
        </cdr:cNvPr>
        <cdr:cNvCxnSpPr/>
      </cdr:nvCxnSpPr>
      <cdr:spPr>
        <a:xfrm xmlns:a="http://schemas.openxmlformats.org/drawingml/2006/main" flipV="1">
          <a:off x="463550" y="482600"/>
          <a:ext cx="2781300" cy="19812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0.07749</cdr:x>
      <cdr:y>0.1713</cdr:y>
    </cdr:from>
    <cdr:to>
      <cdr:x>0.94834</cdr:x>
      <cdr:y>0.88889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DC2AE02D-5A95-78BE-0665-0124A9F237AB}"/>
            </a:ext>
          </a:extLst>
        </cdr:cNvPr>
        <cdr:cNvCxnSpPr/>
      </cdr:nvCxnSpPr>
      <cdr:spPr>
        <a:xfrm xmlns:a="http://schemas.openxmlformats.org/drawingml/2006/main" flipV="1">
          <a:off x="266700" y="469900"/>
          <a:ext cx="2997200" cy="19685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0.10638</cdr:x>
      <cdr:y>0.181</cdr:y>
    </cdr:from>
    <cdr:to>
      <cdr:x>0.91489</cdr:x>
      <cdr:y>0.89593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DA8DB24-9DFB-15CE-DCA6-7374BC689A8D}"/>
            </a:ext>
          </a:extLst>
        </cdr:cNvPr>
        <cdr:cNvCxnSpPr/>
      </cdr:nvCxnSpPr>
      <cdr:spPr>
        <a:xfrm xmlns:a="http://schemas.openxmlformats.org/drawingml/2006/main" flipV="1">
          <a:off x="349250" y="508000"/>
          <a:ext cx="2654300" cy="20066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0.12051</cdr:x>
      <cdr:y>0.18519</cdr:y>
    </cdr:from>
    <cdr:to>
      <cdr:x>0.93235</cdr:x>
      <cdr:y>0.89815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A4002490-C0DA-8D9A-BA42-40446F5E5E92}"/>
            </a:ext>
          </a:extLst>
        </cdr:cNvPr>
        <cdr:cNvCxnSpPr/>
      </cdr:nvCxnSpPr>
      <cdr:spPr>
        <a:xfrm xmlns:a="http://schemas.openxmlformats.org/drawingml/2006/main" flipV="1">
          <a:off x="361950" y="508000"/>
          <a:ext cx="2438400" cy="19558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0.09344</cdr:x>
      <cdr:y>0.16889</cdr:y>
    </cdr:from>
    <cdr:to>
      <cdr:x>0.92843</cdr:x>
      <cdr:y>0.89778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669AB21A-6E04-1ABA-7EBA-0CC22CBAE443}"/>
            </a:ext>
          </a:extLst>
        </cdr:cNvPr>
        <cdr:cNvCxnSpPr/>
      </cdr:nvCxnSpPr>
      <cdr:spPr>
        <a:xfrm xmlns:a="http://schemas.openxmlformats.org/drawingml/2006/main" flipV="1">
          <a:off x="298450" y="482600"/>
          <a:ext cx="2667000" cy="20828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0.10309</cdr:x>
      <cdr:y>0.14786</cdr:y>
    </cdr:from>
    <cdr:to>
      <cdr:x>0.93814</cdr:x>
      <cdr:y>0.8249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36992D06-C3E9-29DF-79A8-34A309227271}"/>
            </a:ext>
          </a:extLst>
        </cdr:cNvPr>
        <cdr:cNvCxnSpPr/>
      </cdr:nvCxnSpPr>
      <cdr:spPr>
        <a:xfrm xmlns:a="http://schemas.openxmlformats.org/drawingml/2006/main" flipV="1">
          <a:off x="381000" y="482600"/>
          <a:ext cx="3086100" cy="22098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0.11488</cdr:x>
      <cdr:y>0.13846</cdr:y>
    </cdr:from>
    <cdr:to>
      <cdr:x>0.92844</cdr:x>
      <cdr:y>0.83077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D57DA49-FC34-0373-FC0B-0B58E64D1B87}"/>
            </a:ext>
          </a:extLst>
        </cdr:cNvPr>
        <cdr:cNvCxnSpPr/>
      </cdr:nvCxnSpPr>
      <cdr:spPr>
        <a:xfrm xmlns:a="http://schemas.openxmlformats.org/drawingml/2006/main" flipV="1">
          <a:off x="387350" y="457200"/>
          <a:ext cx="2743200" cy="22860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0.08319</cdr:x>
      <cdr:y>0.14615</cdr:y>
    </cdr:from>
    <cdr:to>
      <cdr:x>0.94336</cdr:x>
      <cdr:y>0.83077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69468072-7220-C339-6EC8-994170535AE0}"/>
            </a:ext>
          </a:extLst>
        </cdr:cNvPr>
        <cdr:cNvCxnSpPr/>
      </cdr:nvCxnSpPr>
      <cdr:spPr>
        <a:xfrm xmlns:a="http://schemas.openxmlformats.org/drawingml/2006/main" flipV="1">
          <a:off x="298450" y="482600"/>
          <a:ext cx="3086100" cy="22606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0.10615</cdr:x>
      <cdr:y>0.14177</cdr:y>
    </cdr:from>
    <cdr:to>
      <cdr:x>0.93548</cdr:x>
      <cdr:y>0.82661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B25D787-394A-751E-AED3-6680265147C1}"/>
            </a:ext>
          </a:extLst>
        </cdr:cNvPr>
        <cdr:cNvCxnSpPr/>
      </cdr:nvCxnSpPr>
      <cdr:spPr>
        <a:xfrm xmlns:a="http://schemas.openxmlformats.org/drawingml/2006/main" flipV="1">
          <a:off x="349250" y="471714"/>
          <a:ext cx="2728686" cy="227874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61.xml><?xml version="1.0" encoding="utf-8"?>
<c:userShapes xmlns:c="http://schemas.openxmlformats.org/drawingml/2006/chart">
  <cdr:relSizeAnchor xmlns:cdr="http://schemas.openxmlformats.org/drawingml/2006/chartDrawing">
    <cdr:from>
      <cdr:x>0.07256</cdr:x>
      <cdr:y>0.12222</cdr:y>
    </cdr:from>
    <cdr:to>
      <cdr:x>0.97476</cdr:x>
      <cdr:y>0.83333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BE3BEB94-EFC0-5653-2449-CEAD2B72DFF6}"/>
            </a:ext>
          </a:extLst>
        </cdr:cNvPr>
        <cdr:cNvCxnSpPr/>
      </cdr:nvCxnSpPr>
      <cdr:spPr>
        <a:xfrm xmlns:a="http://schemas.openxmlformats.org/drawingml/2006/main" flipV="1">
          <a:off x="292100" y="419100"/>
          <a:ext cx="3632200" cy="24384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0.07107</cdr:x>
      <cdr:y>0.11765</cdr:y>
    </cdr:from>
    <cdr:to>
      <cdr:x>0.95702</cdr:x>
      <cdr:y>0.85813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A800528A-9523-9E75-BB5E-B0218E4F23FB}"/>
            </a:ext>
          </a:extLst>
        </cdr:cNvPr>
        <cdr:cNvCxnSpPr/>
      </cdr:nvCxnSpPr>
      <cdr:spPr>
        <a:xfrm xmlns:a="http://schemas.openxmlformats.org/drawingml/2006/main" flipV="1">
          <a:off x="273050" y="431800"/>
          <a:ext cx="3403600" cy="27178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0.06772</cdr:x>
      <cdr:y>0.11151</cdr:y>
    </cdr:from>
    <cdr:to>
      <cdr:x>0.9748</cdr:x>
      <cdr:y>0.83453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BABA8BC2-0711-4868-4408-59B6062ECA71}"/>
            </a:ext>
          </a:extLst>
        </cdr:cNvPr>
        <cdr:cNvCxnSpPr/>
      </cdr:nvCxnSpPr>
      <cdr:spPr>
        <a:xfrm xmlns:a="http://schemas.openxmlformats.org/drawingml/2006/main" flipV="1">
          <a:off x="273050" y="393700"/>
          <a:ext cx="3657600" cy="25527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0.09329</cdr:x>
      <cdr:y>0.13167</cdr:y>
    </cdr:from>
    <cdr:to>
      <cdr:x>0.94435</cdr:x>
      <cdr:y>0.8363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8308EC75-CCE4-5808-C73B-D8E2B3D8E189}"/>
            </a:ext>
          </a:extLst>
        </cdr:cNvPr>
        <cdr:cNvCxnSpPr/>
      </cdr:nvCxnSpPr>
      <cdr:spPr>
        <a:xfrm xmlns:a="http://schemas.openxmlformats.org/drawingml/2006/main" flipV="1">
          <a:off x="361950" y="469900"/>
          <a:ext cx="3302000" cy="25146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0.09063</cdr:x>
      <cdr:y>0.13652</cdr:y>
    </cdr:from>
    <cdr:to>
      <cdr:x>0.94688</cdr:x>
      <cdr:y>0.9215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774B52F9-769E-D58D-48E1-68EB4A539C18}"/>
            </a:ext>
          </a:extLst>
        </cdr:cNvPr>
        <cdr:cNvCxnSpPr/>
      </cdr:nvCxnSpPr>
      <cdr:spPr>
        <a:xfrm xmlns:a="http://schemas.openxmlformats.org/drawingml/2006/main" flipV="1">
          <a:off x="294640" y="406400"/>
          <a:ext cx="2783840" cy="23368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0.08017</cdr:x>
      <cdr:y>0.13758</cdr:y>
    </cdr:from>
    <cdr:to>
      <cdr:x>0.95218</cdr:x>
      <cdr:y>0.9094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225BB45B-66CF-D329-991F-795E15845A38}"/>
            </a:ext>
          </a:extLst>
        </cdr:cNvPr>
        <cdr:cNvCxnSpPr/>
      </cdr:nvCxnSpPr>
      <cdr:spPr>
        <a:xfrm xmlns:a="http://schemas.openxmlformats.org/drawingml/2006/main" flipV="1">
          <a:off x="289560" y="416560"/>
          <a:ext cx="3149600" cy="23368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06EBD-D80F-AE40-B03E-47A952B73F83}">
  <dimension ref="A1"/>
  <sheetViews>
    <sheetView tabSelected="1" workbookViewId="0">
      <selection activeCell="C21" sqref="C21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F22DF-EB77-3146-9D75-66325D6827C0}">
  <sheetPr codeName="Sheet4"/>
  <dimension ref="A1:AU96"/>
  <sheetViews>
    <sheetView zoomScale="110" zoomScaleNormal="110" workbookViewId="0">
      <selection activeCell="B34" sqref="B34"/>
    </sheetView>
  </sheetViews>
  <sheetFormatPr baseColWidth="10" defaultRowHeight="16" x14ac:dyDescent="0.2"/>
  <cols>
    <col min="1" max="1" width="24.6640625" style="51" customWidth="1"/>
    <col min="2" max="2" width="16" customWidth="1"/>
    <col min="23" max="23" width="11.6640625" bestFit="1" customWidth="1"/>
    <col min="31" max="31" width="11.5" customWidth="1"/>
    <col min="32" max="32" width="9.33203125" customWidth="1"/>
    <col min="43" max="43" width="4" customWidth="1"/>
  </cols>
  <sheetData>
    <row r="1" spans="1:47" s="4" customFormat="1" ht="44" x14ac:dyDescent="0.2">
      <c r="A1" s="139" t="s">
        <v>71</v>
      </c>
      <c r="B1" s="139" t="s">
        <v>148</v>
      </c>
      <c r="C1" s="15" t="s">
        <v>21</v>
      </c>
      <c r="D1" s="15" t="s">
        <v>143</v>
      </c>
      <c r="E1" s="15" t="s">
        <v>0</v>
      </c>
      <c r="F1" s="15" t="s">
        <v>1</v>
      </c>
      <c r="G1" s="15" t="s">
        <v>26</v>
      </c>
      <c r="H1" s="15" t="s">
        <v>143</v>
      </c>
      <c r="I1" s="15" t="s">
        <v>2</v>
      </c>
      <c r="J1" s="15" t="s">
        <v>3</v>
      </c>
      <c r="K1" s="15" t="s">
        <v>36</v>
      </c>
      <c r="L1" s="15" t="s">
        <v>143</v>
      </c>
      <c r="M1" s="15" t="s">
        <v>4</v>
      </c>
      <c r="N1" s="15" t="s">
        <v>5</v>
      </c>
      <c r="O1" s="15" t="s">
        <v>37</v>
      </c>
      <c r="P1" s="15" t="s">
        <v>143</v>
      </c>
      <c r="Q1" s="15" t="s">
        <v>6</v>
      </c>
      <c r="R1" s="15" t="s">
        <v>7</v>
      </c>
      <c r="S1" s="15" t="s">
        <v>27</v>
      </c>
      <c r="T1" s="15" t="s">
        <v>143</v>
      </c>
      <c r="U1" s="15" t="s">
        <v>8</v>
      </c>
      <c r="V1" s="15" t="s">
        <v>9</v>
      </c>
      <c r="W1" s="15" t="s">
        <v>28</v>
      </c>
      <c r="X1" s="15" t="s">
        <v>143</v>
      </c>
      <c r="Y1" s="15" t="s">
        <v>10</v>
      </c>
      <c r="Z1" s="15" t="s">
        <v>11</v>
      </c>
      <c r="AA1" s="15" t="s">
        <v>29</v>
      </c>
      <c r="AB1" s="15" t="s">
        <v>143</v>
      </c>
      <c r="AC1" s="15" t="s">
        <v>12</v>
      </c>
      <c r="AD1" s="15" t="s">
        <v>13</v>
      </c>
      <c r="AE1" s="15" t="s">
        <v>30</v>
      </c>
      <c r="AF1" s="15" t="s">
        <v>143</v>
      </c>
      <c r="AG1" s="15" t="s">
        <v>14</v>
      </c>
      <c r="AH1" s="15" t="s">
        <v>15</v>
      </c>
      <c r="AI1" s="15" t="s">
        <v>31</v>
      </c>
      <c r="AJ1" s="15" t="s">
        <v>143</v>
      </c>
      <c r="AK1" s="15" t="s">
        <v>16</v>
      </c>
      <c r="AL1" s="15" t="s">
        <v>17</v>
      </c>
      <c r="AM1" s="15" t="s">
        <v>32</v>
      </c>
      <c r="AN1" s="15" t="s">
        <v>143</v>
      </c>
      <c r="AO1" s="15" t="s">
        <v>18</v>
      </c>
      <c r="AP1" s="15" t="s">
        <v>19</v>
      </c>
      <c r="AQ1" s="15"/>
      <c r="AR1" s="15" t="s">
        <v>75</v>
      </c>
      <c r="AS1" s="15" t="s">
        <v>20</v>
      </c>
      <c r="AT1" s="15" t="s">
        <v>83</v>
      </c>
      <c r="AU1" s="15" t="s">
        <v>104</v>
      </c>
    </row>
    <row r="2" spans="1:47" x14ac:dyDescent="0.2">
      <c r="A2" s="52" t="s">
        <v>23</v>
      </c>
      <c r="C2" s="6">
        <v>9.68</v>
      </c>
      <c r="D2" s="58">
        <f>E2/$AR2</f>
        <v>8.6701160676828412E-2</v>
      </c>
      <c r="E2">
        <v>3100</v>
      </c>
      <c r="F2">
        <v>77</v>
      </c>
      <c r="G2" s="6">
        <v>15.35</v>
      </c>
      <c r="H2" s="58">
        <f>I2/$AR2</f>
        <v>0.77208781988533071</v>
      </c>
      <c r="I2">
        <v>27606</v>
      </c>
      <c r="J2">
        <v>177</v>
      </c>
      <c r="K2" s="6">
        <v>47.77</v>
      </c>
      <c r="L2" s="58">
        <f>M2/$AR2</f>
        <v>5.3888966578100961</v>
      </c>
      <c r="M2">
        <v>192680</v>
      </c>
      <c r="N2">
        <v>440</v>
      </c>
      <c r="O2" s="7">
        <v>4.5999999999999999E-2</v>
      </c>
      <c r="P2" s="58">
        <f>Q2/$AR2</f>
        <v>7.3556145993567334E-3</v>
      </c>
      <c r="Q2">
        <v>263</v>
      </c>
      <c r="R2">
        <v>67</v>
      </c>
      <c r="S2" s="6">
        <v>2.7E-2</v>
      </c>
      <c r="T2" s="58">
        <f>U2/$AR2</f>
        <v>-3.7477275905467766E-3</v>
      </c>
      <c r="U2">
        <v>-134</v>
      </c>
      <c r="V2">
        <v>117</v>
      </c>
      <c r="W2" s="6">
        <v>13.24</v>
      </c>
      <c r="X2" s="58">
        <f>Y2/$AR2</f>
        <v>12.47394769962243</v>
      </c>
      <c r="Y2">
        <v>446006</v>
      </c>
      <c r="Z2">
        <v>651</v>
      </c>
      <c r="AA2" s="6">
        <v>0.96</v>
      </c>
      <c r="AB2" s="58">
        <f>AC2/$AR2</f>
        <v>0.85132149349741293</v>
      </c>
      <c r="AC2">
        <v>30439</v>
      </c>
      <c r="AD2">
        <v>217</v>
      </c>
      <c r="AE2">
        <v>382</v>
      </c>
      <c r="AF2" s="58">
        <f>AG2/$AR2</f>
        <v>0.14361627744371416</v>
      </c>
      <c r="AG2">
        <v>5135</v>
      </c>
      <c r="AH2">
        <v>193</v>
      </c>
      <c r="AI2" s="6">
        <v>0.17100000000000001</v>
      </c>
      <c r="AJ2" s="58">
        <f>AK2/$AR2</f>
        <v>0.19144175639770661</v>
      </c>
      <c r="AK2">
        <v>6845</v>
      </c>
      <c r="AL2">
        <v>183</v>
      </c>
      <c r="AM2" s="6">
        <v>10.251681814091604</v>
      </c>
      <c r="AN2" s="58">
        <f>AO2/$AR2</f>
        <v>10.535449587470284</v>
      </c>
      <c r="AO2">
        <v>376695</v>
      </c>
      <c r="AP2">
        <v>617</v>
      </c>
      <c r="AR2">
        <v>35755</v>
      </c>
      <c r="AS2">
        <v>208</v>
      </c>
      <c r="AT2" s="58">
        <f t="shared" ref="AT2:AT16" si="0">AR$25/AR2</f>
        <v>1.0085190882394071</v>
      </c>
      <c r="AU2" s="57">
        <v>0.99340090023540062</v>
      </c>
    </row>
    <row r="3" spans="1:47" x14ac:dyDescent="0.2">
      <c r="A3" s="52" t="s">
        <v>23</v>
      </c>
      <c r="C3" s="6">
        <v>9.68</v>
      </c>
      <c r="D3" s="58">
        <f t="shared" ref="D3:D16" si="1">E3/$AR3</f>
        <v>8.8232852834573772E-2</v>
      </c>
      <c r="E3">
        <v>3189</v>
      </c>
      <c r="F3">
        <v>78</v>
      </c>
      <c r="G3" s="6">
        <v>15.35</v>
      </c>
      <c r="H3" s="58">
        <f t="shared" ref="H3:H16" si="2">I3/$AR3</f>
        <v>0.77301275489029686</v>
      </c>
      <c r="I3">
        <v>27939</v>
      </c>
      <c r="J3">
        <v>179</v>
      </c>
      <c r="K3" s="6">
        <v>47.77</v>
      </c>
      <c r="L3" s="58">
        <f t="shared" ref="L3:L16" si="3">M3/$AR3</f>
        <v>5.3158011233157181</v>
      </c>
      <c r="M3">
        <v>192129</v>
      </c>
      <c r="N3">
        <v>439</v>
      </c>
      <c r="O3" s="7">
        <v>4.5999999999999999E-2</v>
      </c>
      <c r="P3" s="58">
        <f t="shared" ref="P3:P16" si="4">Q3/$AR3</f>
        <v>6.5849542096671557E-3</v>
      </c>
      <c r="Q3">
        <v>238</v>
      </c>
      <c r="R3">
        <v>68</v>
      </c>
      <c r="S3" s="6">
        <v>2.7E-2</v>
      </c>
      <c r="T3" s="58">
        <f t="shared" ref="T3:T16" si="5">U3/$AR3</f>
        <v>-3.0988019810198378E-3</v>
      </c>
      <c r="U3">
        <v>-112</v>
      </c>
      <c r="V3">
        <v>117</v>
      </c>
      <c r="W3" s="6">
        <v>13.24</v>
      </c>
      <c r="X3" s="58">
        <f t="shared" ref="X3:X16" si="6">Y3/$AR3</f>
        <v>12.347840522369477</v>
      </c>
      <c r="Y3">
        <v>446288</v>
      </c>
      <c r="Z3">
        <v>650</v>
      </c>
      <c r="AA3" s="6">
        <v>0.96</v>
      </c>
      <c r="AB3" s="58">
        <f t="shared" ref="AB3:AB16" si="7">AC3/$AR3</f>
        <v>0.83081094541128298</v>
      </c>
      <c r="AC3">
        <v>30028</v>
      </c>
      <c r="AD3">
        <v>216</v>
      </c>
      <c r="AE3">
        <v>382</v>
      </c>
      <c r="AF3" s="58">
        <f t="shared" ref="AF3:AF16" si="8">AG3/$AR3</f>
        <v>0.13980577151868964</v>
      </c>
      <c r="AG3">
        <v>5053</v>
      </c>
      <c r="AH3">
        <v>176</v>
      </c>
      <c r="AI3" s="6">
        <v>0.17100000000000001</v>
      </c>
      <c r="AJ3" s="58">
        <f t="shared" ref="AJ3:AJ16" si="9">AK3/$AR3</f>
        <v>0.18415737487203607</v>
      </c>
      <c r="AK3">
        <v>6656</v>
      </c>
      <c r="AL3">
        <v>180</v>
      </c>
      <c r="AM3" s="6">
        <v>10.251681814091604</v>
      </c>
      <c r="AN3" s="58">
        <f t="shared" ref="AN3:AN16" si="10">AO3/$AR3</f>
        <v>10.442049636167447</v>
      </c>
      <c r="AO3">
        <v>377407</v>
      </c>
      <c r="AP3">
        <v>615</v>
      </c>
      <c r="AR3">
        <v>36143</v>
      </c>
      <c r="AS3">
        <v>168</v>
      </c>
      <c r="AT3" s="58">
        <f t="shared" si="0"/>
        <v>0.99769249923913339</v>
      </c>
      <c r="AU3" s="57">
        <v>0.97032055722312005</v>
      </c>
    </row>
    <row r="4" spans="1:47" x14ac:dyDescent="0.2">
      <c r="A4" s="52" t="s">
        <v>23</v>
      </c>
      <c r="C4" s="6">
        <v>9.68</v>
      </c>
      <c r="D4" s="58">
        <f t="shared" si="1"/>
        <v>9.0348960958942473E-2</v>
      </c>
      <c r="E4">
        <v>3226</v>
      </c>
      <c r="F4">
        <v>78</v>
      </c>
      <c r="G4" s="6">
        <v>15.35</v>
      </c>
      <c r="H4" s="58">
        <f t="shared" si="2"/>
        <v>0.78199742340222933</v>
      </c>
      <c r="I4">
        <v>27922</v>
      </c>
      <c r="J4">
        <v>178</v>
      </c>
      <c r="K4" s="6">
        <v>47.77</v>
      </c>
      <c r="L4" s="58">
        <f t="shared" si="3"/>
        <v>5.3999607909034895</v>
      </c>
      <c r="M4">
        <v>192811</v>
      </c>
      <c r="N4">
        <v>440</v>
      </c>
      <c r="O4" s="7">
        <v>4.5999999999999999E-2</v>
      </c>
      <c r="P4" s="58">
        <f t="shared" si="4"/>
        <v>7.9538452921077696E-3</v>
      </c>
      <c r="Q4">
        <v>284</v>
      </c>
      <c r="R4">
        <v>67</v>
      </c>
      <c r="S4" s="6">
        <v>2.7E-2</v>
      </c>
      <c r="T4" s="58">
        <f t="shared" si="5"/>
        <v>-6.6375399092589481E-3</v>
      </c>
      <c r="U4">
        <v>-237</v>
      </c>
      <c r="V4">
        <v>117</v>
      </c>
      <c r="W4" s="6">
        <v>13.24</v>
      </c>
      <c r="X4" s="58">
        <f t="shared" si="6"/>
        <v>12.532403517616087</v>
      </c>
      <c r="Y4">
        <v>447482</v>
      </c>
      <c r="Z4">
        <v>652</v>
      </c>
      <c r="AA4" s="6">
        <v>0.96</v>
      </c>
      <c r="AB4" s="58">
        <f t="shared" si="7"/>
        <v>0.84901697193748948</v>
      </c>
      <c r="AC4">
        <v>30315</v>
      </c>
      <c r="AD4">
        <v>216</v>
      </c>
      <c r="AE4">
        <v>382</v>
      </c>
      <c r="AF4" s="58">
        <f t="shared" si="8"/>
        <v>0.15028286562482496</v>
      </c>
      <c r="AG4">
        <v>5366</v>
      </c>
      <c r="AH4">
        <v>195</v>
      </c>
      <c r="AI4" s="6">
        <v>0.17100000000000001</v>
      </c>
      <c r="AJ4" s="58">
        <f t="shared" si="9"/>
        <v>0.18240631826583767</v>
      </c>
      <c r="AK4">
        <v>6513</v>
      </c>
      <c r="AL4">
        <v>181</v>
      </c>
      <c r="AM4" s="6">
        <v>10.251681814091604</v>
      </c>
      <c r="AN4" s="58">
        <f t="shared" si="10"/>
        <v>10.553744468716742</v>
      </c>
      <c r="AO4">
        <v>376832</v>
      </c>
      <c r="AP4">
        <v>617</v>
      </c>
      <c r="AR4">
        <v>35706</v>
      </c>
      <c r="AS4">
        <v>208</v>
      </c>
      <c r="AT4" s="58">
        <f t="shared" si="0"/>
        <v>1.0099030975186243</v>
      </c>
      <c r="AU4" s="57">
        <v>1.0006448796555349</v>
      </c>
    </row>
    <row r="5" spans="1:47" x14ac:dyDescent="0.2">
      <c r="A5" s="52" t="s">
        <v>23</v>
      </c>
      <c r="C5" s="6">
        <v>9.68</v>
      </c>
      <c r="D5" s="58">
        <f t="shared" si="1"/>
        <v>8.7870906395950438E-2</v>
      </c>
      <c r="E5">
        <v>3142</v>
      </c>
      <c r="F5">
        <v>77</v>
      </c>
      <c r="G5" s="6">
        <v>15.35</v>
      </c>
      <c r="H5" s="58">
        <f t="shared" si="2"/>
        <v>0.78507704785077048</v>
      </c>
      <c r="I5">
        <v>28072</v>
      </c>
      <c r="J5">
        <v>179</v>
      </c>
      <c r="K5" s="6">
        <v>47.77</v>
      </c>
      <c r="L5" s="58">
        <f t="shared" si="3"/>
        <v>5.4014878205666026</v>
      </c>
      <c r="M5">
        <v>193141</v>
      </c>
      <c r="N5">
        <v>441</v>
      </c>
      <c r="O5" s="7">
        <v>4.5999999999999999E-2</v>
      </c>
      <c r="P5" s="58">
        <f t="shared" si="4"/>
        <v>7.1594373129736837E-3</v>
      </c>
      <c r="Q5">
        <v>256</v>
      </c>
      <c r="R5">
        <v>70</v>
      </c>
      <c r="S5" s="6">
        <v>2.7E-2</v>
      </c>
      <c r="T5" s="58">
        <f t="shared" si="5"/>
        <v>-7.9704673210839842E-3</v>
      </c>
      <c r="U5">
        <v>-285</v>
      </c>
      <c r="V5">
        <v>117</v>
      </c>
      <c r="W5" s="6">
        <v>13.24</v>
      </c>
      <c r="X5" s="58">
        <f t="shared" si="6"/>
        <v>12.50448863159661</v>
      </c>
      <c r="Y5">
        <v>447123</v>
      </c>
      <c r="Z5">
        <v>650</v>
      </c>
      <c r="AA5" s="6">
        <v>0.96</v>
      </c>
      <c r="AB5" s="58">
        <f t="shared" si="7"/>
        <v>0.84705092709119889</v>
      </c>
      <c r="AC5">
        <v>30288</v>
      </c>
      <c r="AD5">
        <v>217</v>
      </c>
      <c r="AE5">
        <v>382</v>
      </c>
      <c r="AF5" s="58">
        <f t="shared" si="8"/>
        <v>0.14953715356433706</v>
      </c>
      <c r="AG5">
        <v>5347</v>
      </c>
      <c r="AH5">
        <v>177</v>
      </c>
      <c r="AI5" s="6">
        <v>0.17100000000000001</v>
      </c>
      <c r="AJ5" s="58">
        <f t="shared" si="9"/>
        <v>0.18438347736107616</v>
      </c>
      <c r="AK5">
        <v>6593</v>
      </c>
      <c r="AL5">
        <v>181</v>
      </c>
      <c r="AM5" s="6">
        <v>10.251681814091604</v>
      </c>
      <c r="AN5" s="58">
        <f t="shared" si="10"/>
        <v>10.574237212294097</v>
      </c>
      <c r="AO5">
        <v>378103</v>
      </c>
      <c r="AP5">
        <v>616</v>
      </c>
      <c r="AR5">
        <v>35757</v>
      </c>
      <c r="AS5">
        <v>168</v>
      </c>
      <c r="AT5" s="58">
        <f t="shared" si="0"/>
        <v>1.0084626786363509</v>
      </c>
      <c r="AU5" s="57">
        <v>0.99035751809192751</v>
      </c>
    </row>
    <row r="6" spans="1:47" x14ac:dyDescent="0.2">
      <c r="A6" s="52" t="s">
        <v>23</v>
      </c>
      <c r="C6" s="6">
        <v>9.68</v>
      </c>
      <c r="D6" s="58">
        <f t="shared" si="1"/>
        <v>8.3982466426557226E-2</v>
      </c>
      <c r="E6">
        <v>3008</v>
      </c>
      <c r="F6">
        <v>76</v>
      </c>
      <c r="G6" s="6">
        <v>15.35</v>
      </c>
      <c r="H6" s="58">
        <f t="shared" si="2"/>
        <v>0.75210095764581064</v>
      </c>
      <c r="I6">
        <v>26938</v>
      </c>
      <c r="J6">
        <v>176</v>
      </c>
      <c r="K6" s="6">
        <v>47.77</v>
      </c>
      <c r="L6" s="58">
        <f t="shared" si="3"/>
        <v>5.2344975849456965</v>
      </c>
      <c r="M6">
        <v>187484</v>
      </c>
      <c r="N6">
        <v>434</v>
      </c>
      <c r="O6" s="7">
        <v>4.5999999999999999E-2</v>
      </c>
      <c r="P6" s="58">
        <f t="shared" si="4"/>
        <v>7.5662394952117707E-3</v>
      </c>
      <c r="Q6">
        <v>271</v>
      </c>
      <c r="R6">
        <v>68</v>
      </c>
      <c r="S6" s="6">
        <v>2.7E-2</v>
      </c>
      <c r="T6" s="58">
        <f t="shared" si="5"/>
        <v>-1.0944523550269425E-2</v>
      </c>
      <c r="U6">
        <v>-392</v>
      </c>
      <c r="V6">
        <v>116</v>
      </c>
      <c r="W6" s="6">
        <v>13.24</v>
      </c>
      <c r="X6" s="58">
        <f t="shared" si="6"/>
        <v>12.181896864617361</v>
      </c>
      <c r="Y6">
        <v>436319</v>
      </c>
      <c r="Z6">
        <v>643</v>
      </c>
      <c r="AA6" s="6">
        <v>0.96</v>
      </c>
      <c r="AB6" s="58">
        <f t="shared" si="7"/>
        <v>0.82215149230812179</v>
      </c>
      <c r="AC6">
        <v>29447</v>
      </c>
      <c r="AD6">
        <v>214</v>
      </c>
      <c r="AE6">
        <v>382</v>
      </c>
      <c r="AF6" s="58">
        <f t="shared" si="8"/>
        <v>0.13691822319010527</v>
      </c>
      <c r="AG6">
        <v>4904</v>
      </c>
      <c r="AH6">
        <v>174</v>
      </c>
      <c r="AI6" s="6">
        <v>0.17100000000000001</v>
      </c>
      <c r="AJ6" s="58">
        <f t="shared" si="9"/>
        <v>0.17366055225172405</v>
      </c>
      <c r="AK6">
        <v>6220</v>
      </c>
      <c r="AL6">
        <v>179</v>
      </c>
      <c r="AM6" s="6">
        <v>10.251681814091604</v>
      </c>
      <c r="AN6" s="58">
        <f t="shared" si="10"/>
        <v>10.251277326409246</v>
      </c>
      <c r="AO6">
        <v>367170</v>
      </c>
      <c r="AP6">
        <v>607</v>
      </c>
      <c r="AR6">
        <v>35817</v>
      </c>
      <c r="AS6">
        <v>167</v>
      </c>
      <c r="AT6" s="58">
        <f t="shared" si="0"/>
        <v>1.0067733199318758</v>
      </c>
      <c r="AU6" s="57">
        <v>1.0199213259310944</v>
      </c>
    </row>
    <row r="7" spans="1:47" x14ac:dyDescent="0.2">
      <c r="A7" s="52" t="s">
        <v>24</v>
      </c>
      <c r="C7" s="6">
        <v>7.23</v>
      </c>
      <c r="D7" s="58">
        <f t="shared" si="1"/>
        <v>5.5421212462040265E-2</v>
      </c>
      <c r="E7">
        <v>1971</v>
      </c>
      <c r="F7">
        <v>69</v>
      </c>
      <c r="G7" s="6">
        <v>13.8</v>
      </c>
      <c r="H7" s="58">
        <f t="shared" si="2"/>
        <v>0.67034079406141045</v>
      </c>
      <c r="I7">
        <v>23840</v>
      </c>
      <c r="J7">
        <v>169</v>
      </c>
      <c r="K7" s="6">
        <v>49.94</v>
      </c>
      <c r="L7" s="58">
        <f t="shared" si="3"/>
        <v>5.747694297604319</v>
      </c>
      <c r="M7">
        <v>204411</v>
      </c>
      <c r="N7">
        <v>454</v>
      </c>
      <c r="O7" s="7">
        <v>0.27300000000000002</v>
      </c>
      <c r="P7" s="58">
        <f t="shared" si="4"/>
        <v>3.8690810932403556E-2</v>
      </c>
      <c r="Q7">
        <v>1376</v>
      </c>
      <c r="R7">
        <v>80</v>
      </c>
      <c r="S7" s="6">
        <v>0.52</v>
      </c>
      <c r="T7" s="58">
        <f t="shared" si="5"/>
        <v>0.34976380609605218</v>
      </c>
      <c r="U7">
        <v>12439</v>
      </c>
      <c r="V7">
        <v>178</v>
      </c>
      <c r="W7" s="6">
        <v>11.4</v>
      </c>
      <c r="X7" s="58">
        <f t="shared" si="6"/>
        <v>10.562057136430099</v>
      </c>
      <c r="Y7">
        <v>375629</v>
      </c>
      <c r="Z7">
        <v>607</v>
      </c>
      <c r="AA7" s="6">
        <v>2.71</v>
      </c>
      <c r="AB7" s="58">
        <f t="shared" si="7"/>
        <v>2.532926554943201</v>
      </c>
      <c r="AC7">
        <v>90081</v>
      </c>
      <c r="AD7">
        <v>324</v>
      </c>
      <c r="AE7">
        <v>289</v>
      </c>
      <c r="AF7" s="58">
        <f t="shared" si="8"/>
        <v>0.10167585198515353</v>
      </c>
      <c r="AG7">
        <v>3616</v>
      </c>
      <c r="AH7">
        <v>186</v>
      </c>
      <c r="AI7" s="6">
        <v>0.16800000000000001</v>
      </c>
      <c r="AJ7" s="58">
        <f t="shared" si="9"/>
        <v>0.17602069508491733</v>
      </c>
      <c r="AK7">
        <v>6260</v>
      </c>
      <c r="AL7">
        <v>181</v>
      </c>
      <c r="AM7" s="6">
        <v>11.117568613335733</v>
      </c>
      <c r="AN7" s="58">
        <f t="shared" si="10"/>
        <v>11.217214036666292</v>
      </c>
      <c r="AO7">
        <v>398929</v>
      </c>
      <c r="AP7">
        <v>632</v>
      </c>
      <c r="AR7">
        <v>35564</v>
      </c>
      <c r="AS7">
        <v>209</v>
      </c>
      <c r="AT7" s="58">
        <f t="shared" si="0"/>
        <v>1.0139354403329208</v>
      </c>
      <c r="AU7" s="57">
        <v>1.0113002847631651</v>
      </c>
    </row>
    <row r="8" spans="1:47" x14ac:dyDescent="0.2">
      <c r="A8" s="52" t="s">
        <v>24</v>
      </c>
      <c r="C8" s="6">
        <v>7.23</v>
      </c>
      <c r="D8" s="58">
        <f t="shared" si="1"/>
        <v>5.9435571840125302E-2</v>
      </c>
      <c r="E8">
        <v>2125</v>
      </c>
      <c r="F8">
        <v>71</v>
      </c>
      <c r="G8" s="6">
        <v>13.8</v>
      </c>
      <c r="H8" s="58">
        <f t="shared" si="2"/>
        <v>0.66248986099068607</v>
      </c>
      <c r="I8">
        <v>23686</v>
      </c>
      <c r="J8">
        <v>168</v>
      </c>
      <c r="K8" s="6">
        <v>49.94</v>
      </c>
      <c r="L8" s="58">
        <f t="shared" si="3"/>
        <v>5.7257293094285791</v>
      </c>
      <c r="M8">
        <v>204712</v>
      </c>
      <c r="N8">
        <v>455</v>
      </c>
      <c r="O8" s="7">
        <v>0.27300000000000002</v>
      </c>
      <c r="P8" s="58">
        <f t="shared" si="4"/>
        <v>3.9688977148770732E-2</v>
      </c>
      <c r="Q8">
        <v>1419</v>
      </c>
      <c r="R8">
        <v>81</v>
      </c>
      <c r="S8" s="6">
        <v>0.52</v>
      </c>
      <c r="T8" s="58">
        <f t="shared" si="5"/>
        <v>0.34942522305820489</v>
      </c>
      <c r="U8">
        <v>12493</v>
      </c>
      <c r="V8">
        <v>176</v>
      </c>
      <c r="W8" s="6">
        <v>11.4</v>
      </c>
      <c r="X8" s="58">
        <f t="shared" si="6"/>
        <v>10.480183481106481</v>
      </c>
      <c r="Y8">
        <v>374698</v>
      </c>
      <c r="Z8">
        <v>606</v>
      </c>
      <c r="AA8" s="6">
        <v>2.71</v>
      </c>
      <c r="AB8" s="58">
        <f t="shared" si="7"/>
        <v>2.4850502055771542</v>
      </c>
      <c r="AC8">
        <v>88848</v>
      </c>
      <c r="AD8">
        <v>323</v>
      </c>
      <c r="AE8">
        <v>289</v>
      </c>
      <c r="AF8" s="58">
        <f t="shared" si="8"/>
        <v>0.11338908623052611</v>
      </c>
      <c r="AG8">
        <v>4054</v>
      </c>
      <c r="AH8">
        <v>187</v>
      </c>
      <c r="AI8" s="6">
        <v>0.16800000000000001</v>
      </c>
      <c r="AJ8" s="58">
        <f t="shared" si="9"/>
        <v>0.17218135541073476</v>
      </c>
      <c r="AK8">
        <v>6156</v>
      </c>
      <c r="AL8">
        <v>181</v>
      </c>
      <c r="AM8" s="6">
        <v>11.117568613335733</v>
      </c>
      <c r="AN8" s="58">
        <f t="shared" si="10"/>
        <v>11.149861550079713</v>
      </c>
      <c r="AO8">
        <v>398641</v>
      </c>
      <c r="AP8">
        <v>633</v>
      </c>
      <c r="AR8">
        <v>35753</v>
      </c>
      <c r="AS8">
        <v>209</v>
      </c>
      <c r="AT8" s="58">
        <f t="shared" si="0"/>
        <v>1.0085755041534976</v>
      </c>
      <c r="AU8" s="57">
        <v>1.0281558049685515</v>
      </c>
    </row>
    <row r="9" spans="1:47" x14ac:dyDescent="0.2">
      <c r="A9" s="52" t="s">
        <v>24</v>
      </c>
      <c r="C9" s="6">
        <v>7.23</v>
      </c>
      <c r="D9" s="58">
        <f t="shared" si="1"/>
        <v>5.8373152261994576E-2</v>
      </c>
      <c r="E9">
        <v>2089</v>
      </c>
      <c r="F9">
        <v>71</v>
      </c>
      <c r="G9" s="6">
        <v>13.8</v>
      </c>
      <c r="H9" s="58">
        <f t="shared" si="2"/>
        <v>0.66711375639198589</v>
      </c>
      <c r="I9">
        <v>23874</v>
      </c>
      <c r="J9">
        <v>169</v>
      </c>
      <c r="K9" s="6">
        <v>49.94</v>
      </c>
      <c r="L9" s="58">
        <f t="shared" si="3"/>
        <v>5.7340654427585438</v>
      </c>
      <c r="M9">
        <v>205205</v>
      </c>
      <c r="N9">
        <v>455</v>
      </c>
      <c r="O9" s="7">
        <v>0.27300000000000002</v>
      </c>
      <c r="P9" s="58">
        <f t="shared" si="4"/>
        <v>4.3870679296951404E-2</v>
      </c>
      <c r="Q9">
        <v>1570</v>
      </c>
      <c r="R9">
        <v>81</v>
      </c>
      <c r="S9" s="6">
        <v>0.52</v>
      </c>
      <c r="T9" s="58">
        <f t="shared" si="5"/>
        <v>0.35638639729510718</v>
      </c>
      <c r="U9">
        <v>12754</v>
      </c>
      <c r="V9">
        <v>177</v>
      </c>
      <c r="W9" s="6">
        <v>11.4</v>
      </c>
      <c r="X9" s="58">
        <f t="shared" si="6"/>
        <v>10.502109704641351</v>
      </c>
      <c r="Y9">
        <v>375839</v>
      </c>
      <c r="Z9">
        <v>606</v>
      </c>
      <c r="AA9" s="6">
        <v>2.71</v>
      </c>
      <c r="AB9" s="58">
        <f t="shared" si="7"/>
        <v>2.5010758096515495</v>
      </c>
      <c r="AC9">
        <v>89506</v>
      </c>
      <c r="AD9">
        <v>323</v>
      </c>
      <c r="AE9">
        <v>289</v>
      </c>
      <c r="AF9" s="58">
        <f t="shared" si="8"/>
        <v>9.8052365384078022E-2</v>
      </c>
      <c r="AG9">
        <v>3509</v>
      </c>
      <c r="AH9">
        <v>187</v>
      </c>
      <c r="AI9" s="6">
        <v>0.16800000000000001</v>
      </c>
      <c r="AJ9" s="58">
        <f t="shared" si="9"/>
        <v>0.17349875653170146</v>
      </c>
      <c r="AK9">
        <v>6209</v>
      </c>
      <c r="AL9">
        <v>181</v>
      </c>
      <c r="AM9" s="6">
        <v>11.117568613335733</v>
      </c>
      <c r="AN9" s="58">
        <f t="shared" si="10"/>
        <v>11.138709587280298</v>
      </c>
      <c r="AO9">
        <v>398621</v>
      </c>
      <c r="AP9">
        <v>633</v>
      </c>
      <c r="AR9">
        <v>35787</v>
      </c>
      <c r="AS9">
        <v>210</v>
      </c>
      <c r="AT9" s="58">
        <f t="shared" si="0"/>
        <v>1.0076172911951267</v>
      </c>
      <c r="AU9" s="57">
        <v>1.0350882594417077</v>
      </c>
    </row>
    <row r="10" spans="1:47" x14ac:dyDescent="0.2">
      <c r="A10" s="52" t="s">
        <v>24</v>
      </c>
      <c r="C10" s="6">
        <v>7.23</v>
      </c>
      <c r="D10" s="58">
        <f t="shared" si="1"/>
        <v>6.0676161542963854E-2</v>
      </c>
      <c r="E10">
        <v>2177</v>
      </c>
      <c r="F10">
        <v>70</v>
      </c>
      <c r="G10" s="6">
        <v>13.8</v>
      </c>
      <c r="H10" s="58">
        <f t="shared" si="2"/>
        <v>0.67189721006717018</v>
      </c>
      <c r="I10">
        <v>24107</v>
      </c>
      <c r="J10">
        <v>169</v>
      </c>
      <c r="K10" s="6">
        <v>49.94</v>
      </c>
      <c r="L10" s="58">
        <f t="shared" si="3"/>
        <v>5.7173555561749216</v>
      </c>
      <c r="M10">
        <v>205133</v>
      </c>
      <c r="N10">
        <v>455</v>
      </c>
      <c r="O10" s="7">
        <v>0.27300000000000002</v>
      </c>
      <c r="P10" s="58">
        <f t="shared" si="4"/>
        <v>4.1026784470024245E-2</v>
      </c>
      <c r="Q10">
        <v>1472</v>
      </c>
      <c r="R10">
        <v>81</v>
      </c>
      <c r="S10" s="6">
        <v>0.52</v>
      </c>
      <c r="T10" s="58">
        <f t="shared" si="5"/>
        <v>0.35405111625184649</v>
      </c>
      <c r="U10">
        <v>12703</v>
      </c>
      <c r="V10">
        <v>177</v>
      </c>
      <c r="W10" s="6">
        <v>11.4</v>
      </c>
      <c r="X10" s="58">
        <f t="shared" si="6"/>
        <v>10.425541403049138</v>
      </c>
      <c r="Y10">
        <v>374058</v>
      </c>
      <c r="Z10">
        <v>606</v>
      </c>
      <c r="AA10" s="6">
        <v>2.71</v>
      </c>
      <c r="AB10" s="58">
        <f t="shared" si="7"/>
        <v>2.4939100866802306</v>
      </c>
      <c r="AC10">
        <v>89479</v>
      </c>
      <c r="AD10">
        <v>323</v>
      </c>
      <c r="AE10">
        <v>289</v>
      </c>
      <c r="AF10" s="58">
        <f t="shared" si="8"/>
        <v>0.10566069288441707</v>
      </c>
      <c r="AG10">
        <v>3791</v>
      </c>
      <c r="AH10">
        <v>187</v>
      </c>
      <c r="AI10" s="6">
        <v>0.16800000000000001</v>
      </c>
      <c r="AJ10" s="58">
        <f t="shared" si="9"/>
        <v>0.17096351626299508</v>
      </c>
      <c r="AK10">
        <v>6134</v>
      </c>
      <c r="AL10">
        <v>182</v>
      </c>
      <c r="AM10" s="6">
        <v>11.117568613335733</v>
      </c>
      <c r="AN10" s="58">
        <f t="shared" si="10"/>
        <v>11.107611694863291</v>
      </c>
      <c r="AO10">
        <v>398530</v>
      </c>
      <c r="AP10">
        <v>633</v>
      </c>
      <c r="AR10">
        <v>35879</v>
      </c>
      <c r="AS10">
        <v>210</v>
      </c>
      <c r="AT10" s="58">
        <f t="shared" si="0"/>
        <v>1.0050335851054935</v>
      </c>
      <c r="AU10" s="57">
        <v>1.0469828615323928</v>
      </c>
    </row>
    <row r="11" spans="1:47" x14ac:dyDescent="0.2">
      <c r="A11" s="52" t="s">
        <v>24</v>
      </c>
      <c r="C11" s="6">
        <v>7.23</v>
      </c>
      <c r="D11" s="58">
        <f t="shared" si="1"/>
        <v>5.8329576194770062E-2</v>
      </c>
      <c r="E11">
        <v>2070</v>
      </c>
      <c r="F11">
        <v>70</v>
      </c>
      <c r="G11" s="6">
        <v>13.8</v>
      </c>
      <c r="H11" s="58">
        <f t="shared" si="2"/>
        <v>0.6682540577096483</v>
      </c>
      <c r="I11">
        <v>23715</v>
      </c>
      <c r="J11">
        <v>168</v>
      </c>
      <c r="K11" s="6">
        <v>49.94</v>
      </c>
      <c r="L11" s="58">
        <f t="shared" si="3"/>
        <v>5.7599470243462578</v>
      </c>
      <c r="M11">
        <v>204409</v>
      </c>
      <c r="N11">
        <v>454</v>
      </c>
      <c r="O11" s="7">
        <v>0.27300000000000002</v>
      </c>
      <c r="P11" s="58">
        <f t="shared" si="4"/>
        <v>4.3366771866546437E-2</v>
      </c>
      <c r="Q11">
        <v>1539</v>
      </c>
      <c r="R11">
        <v>82</v>
      </c>
      <c r="S11" s="6">
        <v>0.52</v>
      </c>
      <c r="T11" s="58">
        <f t="shared" si="5"/>
        <v>0.35755748422001804</v>
      </c>
      <c r="U11">
        <v>12689</v>
      </c>
      <c r="V11">
        <v>176</v>
      </c>
      <c r="W11" s="6">
        <v>11.4</v>
      </c>
      <c r="X11" s="58">
        <f t="shared" si="6"/>
        <v>10.537280207394049</v>
      </c>
      <c r="Y11">
        <v>373947</v>
      </c>
      <c r="Z11">
        <v>605</v>
      </c>
      <c r="AA11" s="6">
        <v>2.71</v>
      </c>
      <c r="AB11" s="58">
        <f t="shared" si="7"/>
        <v>2.5081717763751126</v>
      </c>
      <c r="AC11">
        <v>89010</v>
      </c>
      <c r="AD11">
        <v>323</v>
      </c>
      <c r="AE11">
        <v>289</v>
      </c>
      <c r="AF11" s="58">
        <f t="shared" si="8"/>
        <v>0.10451420198376916</v>
      </c>
      <c r="AG11">
        <v>3709</v>
      </c>
      <c r="AH11">
        <v>186</v>
      </c>
      <c r="AI11" s="6">
        <v>0.16800000000000001</v>
      </c>
      <c r="AJ11" s="58">
        <f t="shared" si="9"/>
        <v>0.17400247971145175</v>
      </c>
      <c r="AK11">
        <v>6175</v>
      </c>
      <c r="AL11">
        <v>181</v>
      </c>
      <c r="AM11" s="6">
        <v>11.117568613335733</v>
      </c>
      <c r="AN11" s="58">
        <f t="shared" si="10"/>
        <v>11.136384129846709</v>
      </c>
      <c r="AO11">
        <v>395208</v>
      </c>
      <c r="AP11">
        <v>630</v>
      </c>
      <c r="AR11">
        <v>35488</v>
      </c>
      <c r="AS11">
        <v>209</v>
      </c>
      <c r="AT11" s="58">
        <f t="shared" si="0"/>
        <v>1.0161068530207393</v>
      </c>
      <c r="AU11" s="57">
        <v>1.0192410691728562</v>
      </c>
    </row>
    <row r="12" spans="1:47" x14ac:dyDescent="0.2">
      <c r="A12" s="52" t="s">
        <v>25</v>
      </c>
      <c r="C12" s="6">
        <v>3.48</v>
      </c>
      <c r="D12" s="58">
        <f t="shared" si="1"/>
        <v>1.8657627118644066E-2</v>
      </c>
      <c r="E12">
        <v>688</v>
      </c>
      <c r="F12">
        <v>56</v>
      </c>
      <c r="G12" s="6">
        <v>13.65</v>
      </c>
      <c r="H12" s="58">
        <f t="shared" si="2"/>
        <v>0.67720677966101694</v>
      </c>
      <c r="I12">
        <v>24972</v>
      </c>
      <c r="J12">
        <v>172</v>
      </c>
      <c r="K12" s="6">
        <v>54.11</v>
      </c>
      <c r="L12" s="58">
        <f t="shared" si="3"/>
        <v>6.4270101694915258</v>
      </c>
      <c r="M12">
        <v>236996</v>
      </c>
      <c r="N12">
        <v>487</v>
      </c>
      <c r="O12" s="7">
        <v>0.36</v>
      </c>
      <c r="P12" s="58">
        <f t="shared" si="4"/>
        <v>6.0528813559322034E-2</v>
      </c>
      <c r="Q12">
        <v>2232</v>
      </c>
      <c r="R12">
        <v>83</v>
      </c>
      <c r="S12" s="6">
        <v>1.69</v>
      </c>
      <c r="T12" s="58">
        <f t="shared" si="5"/>
        <v>1.3122983050847457</v>
      </c>
      <c r="U12">
        <v>48391</v>
      </c>
      <c r="V12">
        <v>266</v>
      </c>
      <c r="W12" s="6">
        <v>6.95</v>
      </c>
      <c r="X12" s="58">
        <f t="shared" si="6"/>
        <v>6.3995389830508476</v>
      </c>
      <c r="Y12">
        <v>235983</v>
      </c>
      <c r="Z12">
        <v>494</v>
      </c>
      <c r="AA12" s="6">
        <v>2.2400000000000002</v>
      </c>
      <c r="AB12" s="58">
        <f t="shared" si="7"/>
        <v>2.1794169491525426</v>
      </c>
      <c r="AC12">
        <v>80366</v>
      </c>
      <c r="AD12">
        <v>312</v>
      </c>
      <c r="AE12">
        <v>16</v>
      </c>
      <c r="AF12" s="58">
        <f t="shared" si="8"/>
        <v>1.8874576271186442E-2</v>
      </c>
      <c r="AG12">
        <v>696</v>
      </c>
      <c r="AH12">
        <v>167</v>
      </c>
      <c r="AI12" s="6">
        <v>0.18</v>
      </c>
      <c r="AJ12" s="58">
        <f t="shared" si="9"/>
        <v>0.19761355932203389</v>
      </c>
      <c r="AK12">
        <v>7287</v>
      </c>
      <c r="AL12">
        <v>189</v>
      </c>
      <c r="AM12" s="6">
        <v>12.110450823360029</v>
      </c>
      <c r="AN12" s="58">
        <f t="shared" si="10"/>
        <v>12.676528813559322</v>
      </c>
      <c r="AO12">
        <v>467447</v>
      </c>
      <c r="AP12">
        <v>681</v>
      </c>
      <c r="AR12">
        <v>36875</v>
      </c>
      <c r="AS12">
        <v>172</v>
      </c>
      <c r="AT12" s="58">
        <f t="shared" si="0"/>
        <v>0.97788745762711859</v>
      </c>
      <c r="AU12" s="57">
        <v>0.98698490052745391</v>
      </c>
    </row>
    <row r="13" spans="1:47" x14ac:dyDescent="0.2">
      <c r="A13" s="52" t="s">
        <v>25</v>
      </c>
      <c r="C13" s="6">
        <v>3.48</v>
      </c>
      <c r="D13" s="58">
        <f t="shared" si="1"/>
        <v>2.1079901827106628E-2</v>
      </c>
      <c r="E13">
        <v>773</v>
      </c>
      <c r="F13">
        <v>56</v>
      </c>
      <c r="G13" s="6">
        <v>13.65</v>
      </c>
      <c r="H13" s="58">
        <f t="shared" si="2"/>
        <v>0.69258249250068171</v>
      </c>
      <c r="I13">
        <v>25397</v>
      </c>
      <c r="J13">
        <v>172</v>
      </c>
      <c r="K13" s="6">
        <v>54.11</v>
      </c>
      <c r="L13" s="58">
        <f t="shared" si="3"/>
        <v>6.4930188164712295</v>
      </c>
      <c r="M13">
        <v>238099</v>
      </c>
      <c r="N13">
        <v>488</v>
      </c>
      <c r="O13" s="7">
        <v>0.36</v>
      </c>
      <c r="P13" s="58">
        <f t="shared" si="4"/>
        <v>6.3076083992364335E-2</v>
      </c>
      <c r="Q13">
        <v>2313</v>
      </c>
      <c r="R13">
        <v>83</v>
      </c>
      <c r="S13" s="6">
        <v>1.69</v>
      </c>
      <c r="T13" s="58">
        <f t="shared" si="5"/>
        <v>1.3232069811835288</v>
      </c>
      <c r="U13">
        <v>48522</v>
      </c>
      <c r="V13">
        <v>266</v>
      </c>
      <c r="W13" s="6">
        <v>6.95</v>
      </c>
      <c r="X13" s="58">
        <f t="shared" si="6"/>
        <v>6.3631033542405238</v>
      </c>
      <c r="Y13">
        <v>233335</v>
      </c>
      <c r="Z13">
        <v>492</v>
      </c>
      <c r="AA13" s="6">
        <v>2.2400000000000002</v>
      </c>
      <c r="AB13" s="58">
        <f t="shared" si="7"/>
        <v>2.1922552495227707</v>
      </c>
      <c r="AC13">
        <v>80390</v>
      </c>
      <c r="AD13">
        <v>311</v>
      </c>
      <c r="AE13">
        <v>16</v>
      </c>
      <c r="AF13" s="58">
        <f t="shared" si="8"/>
        <v>3.3515134987728387E-2</v>
      </c>
      <c r="AG13">
        <v>1229</v>
      </c>
      <c r="AH13">
        <v>167</v>
      </c>
      <c r="AI13" s="6">
        <v>0.18</v>
      </c>
      <c r="AJ13" s="58">
        <f t="shared" si="9"/>
        <v>0.22129806381238068</v>
      </c>
      <c r="AK13">
        <v>8115</v>
      </c>
      <c r="AL13">
        <v>189</v>
      </c>
      <c r="AM13" s="6">
        <v>12.110450823360029</v>
      </c>
      <c r="AN13" s="58">
        <f t="shared" si="10"/>
        <v>12.770929915462231</v>
      </c>
      <c r="AO13">
        <v>468310</v>
      </c>
      <c r="AP13">
        <v>681</v>
      </c>
      <c r="AR13">
        <v>36670</v>
      </c>
      <c r="AS13">
        <v>171</v>
      </c>
      <c r="AT13" s="58">
        <f t="shared" si="0"/>
        <v>0.98335424052358877</v>
      </c>
      <c r="AU13" s="57">
        <v>0.97397493095389842</v>
      </c>
    </row>
    <row r="14" spans="1:47" x14ac:dyDescent="0.2">
      <c r="A14" s="52" t="s">
        <v>25</v>
      </c>
      <c r="C14" s="6">
        <v>3.48</v>
      </c>
      <c r="D14" s="58">
        <f t="shared" si="1"/>
        <v>1.8242032683641891E-2</v>
      </c>
      <c r="E14">
        <v>672</v>
      </c>
      <c r="F14">
        <v>55</v>
      </c>
      <c r="G14" s="1">
        <v>13.65</v>
      </c>
      <c r="H14" s="58">
        <f t="shared" si="2"/>
        <v>0.68038438568869097</v>
      </c>
      <c r="I14">
        <v>25064</v>
      </c>
      <c r="J14">
        <v>172</v>
      </c>
      <c r="K14" s="6">
        <v>54.11</v>
      </c>
      <c r="L14" s="58">
        <f t="shared" si="3"/>
        <v>6.4621314946522617</v>
      </c>
      <c r="M14">
        <v>238052</v>
      </c>
      <c r="N14">
        <v>489</v>
      </c>
      <c r="O14" s="7">
        <v>0.36</v>
      </c>
      <c r="P14" s="58">
        <f t="shared" si="4"/>
        <v>6.238123676638254E-2</v>
      </c>
      <c r="Q14">
        <v>2298</v>
      </c>
      <c r="R14">
        <v>83</v>
      </c>
      <c r="S14" s="6">
        <v>1.69</v>
      </c>
      <c r="T14" s="58">
        <f t="shared" si="5"/>
        <v>1.3075085509528204</v>
      </c>
      <c r="U14">
        <v>48166</v>
      </c>
      <c r="V14">
        <v>266</v>
      </c>
      <c r="W14" s="6">
        <v>6.95</v>
      </c>
      <c r="X14" s="58">
        <f t="shared" si="6"/>
        <v>6.3755361311689018</v>
      </c>
      <c r="Y14">
        <v>234862</v>
      </c>
      <c r="Z14">
        <v>493</v>
      </c>
      <c r="AA14" s="6">
        <v>2.2400000000000002</v>
      </c>
      <c r="AB14" s="58">
        <f t="shared" si="7"/>
        <v>2.1927900537488463</v>
      </c>
      <c r="AC14">
        <v>80778</v>
      </c>
      <c r="AD14">
        <v>311</v>
      </c>
      <c r="AE14">
        <v>16</v>
      </c>
      <c r="AF14" s="58">
        <f t="shared" si="8"/>
        <v>3.81399641674358E-2</v>
      </c>
      <c r="AG14">
        <v>1405</v>
      </c>
      <c r="AH14">
        <v>167</v>
      </c>
      <c r="AI14" s="6">
        <v>0.18</v>
      </c>
      <c r="AJ14" s="58">
        <f t="shared" si="9"/>
        <v>0.20210109126445519</v>
      </c>
      <c r="AK14">
        <v>7445</v>
      </c>
      <c r="AL14">
        <v>189</v>
      </c>
      <c r="AM14" s="6">
        <v>12.110450823360029</v>
      </c>
      <c r="AN14" s="58">
        <f t="shared" si="10"/>
        <v>12.724985069764916</v>
      </c>
      <c r="AO14">
        <v>468763</v>
      </c>
      <c r="AP14">
        <v>682</v>
      </c>
      <c r="AR14">
        <v>36838</v>
      </c>
      <c r="AS14">
        <v>172</v>
      </c>
      <c r="AT14" s="58">
        <f t="shared" si="0"/>
        <v>0.97886964547478139</v>
      </c>
      <c r="AU14" s="57">
        <v>0.94788729747001987</v>
      </c>
    </row>
    <row r="15" spans="1:47" x14ac:dyDescent="0.2">
      <c r="A15" s="52" t="s">
        <v>25</v>
      </c>
      <c r="C15" s="6">
        <v>3.48</v>
      </c>
      <c r="D15" s="58">
        <f t="shared" si="1"/>
        <v>2.0068592251219122E-2</v>
      </c>
      <c r="E15">
        <v>749</v>
      </c>
      <c r="F15">
        <v>57</v>
      </c>
      <c r="G15" s="6">
        <v>13.65</v>
      </c>
      <c r="H15" s="58">
        <f t="shared" si="2"/>
        <v>0.66818498472750654</v>
      </c>
      <c r="I15">
        <v>24938</v>
      </c>
      <c r="J15">
        <v>172</v>
      </c>
      <c r="K15" s="6">
        <v>54.11</v>
      </c>
      <c r="L15" s="58">
        <f t="shared" si="3"/>
        <v>6.352660629119554</v>
      </c>
      <c r="M15">
        <v>237094</v>
      </c>
      <c r="N15">
        <v>488</v>
      </c>
      <c r="O15" s="7">
        <v>0.36</v>
      </c>
      <c r="P15" s="58">
        <f t="shared" si="4"/>
        <v>6.0393333690584639E-2</v>
      </c>
      <c r="Q15">
        <v>2254</v>
      </c>
      <c r="R15">
        <v>83</v>
      </c>
      <c r="S15" s="6">
        <v>1.69</v>
      </c>
      <c r="T15" s="58">
        <f t="shared" si="5"/>
        <v>1.2972777450297412</v>
      </c>
      <c r="U15">
        <v>48417</v>
      </c>
      <c r="V15">
        <v>267</v>
      </c>
      <c r="W15" s="6">
        <v>6.95</v>
      </c>
      <c r="X15" s="58">
        <f t="shared" si="6"/>
        <v>6.2943304217351699</v>
      </c>
      <c r="Y15">
        <v>234917</v>
      </c>
      <c r="Z15">
        <v>493</v>
      </c>
      <c r="AA15" s="6">
        <v>2.2400000000000002</v>
      </c>
      <c r="AB15" s="58">
        <f t="shared" si="7"/>
        <v>2.1647017844702856</v>
      </c>
      <c r="AC15">
        <v>80791</v>
      </c>
      <c r="AD15">
        <v>312</v>
      </c>
      <c r="AE15">
        <v>16</v>
      </c>
      <c r="AF15" s="58">
        <f t="shared" si="8"/>
        <v>3.3706660950645735E-2</v>
      </c>
      <c r="AG15">
        <v>1258</v>
      </c>
      <c r="AH15">
        <v>167</v>
      </c>
      <c r="AI15" s="6">
        <v>0.18</v>
      </c>
      <c r="AJ15" s="58">
        <f t="shared" si="9"/>
        <v>0.20041798403086653</v>
      </c>
      <c r="AK15">
        <v>7480</v>
      </c>
      <c r="AL15">
        <v>189</v>
      </c>
      <c r="AM15" s="6">
        <v>12.110450823360029</v>
      </c>
      <c r="AN15" s="58">
        <f t="shared" si="10"/>
        <v>12.586035046353357</v>
      </c>
      <c r="AO15">
        <v>469736</v>
      </c>
      <c r="AP15">
        <v>682</v>
      </c>
      <c r="AR15">
        <v>37322</v>
      </c>
      <c r="AS15">
        <v>172</v>
      </c>
      <c r="AT15" s="58">
        <f t="shared" si="0"/>
        <v>0.96617544611757133</v>
      </c>
      <c r="AU15" s="57">
        <v>0.965222550792876</v>
      </c>
    </row>
    <row r="16" spans="1:47" x14ac:dyDescent="0.2">
      <c r="A16" s="52" t="s">
        <v>25</v>
      </c>
      <c r="C16" s="6">
        <v>3.48</v>
      </c>
      <c r="D16" s="58">
        <f t="shared" si="1"/>
        <v>1.9724254361283063E-2</v>
      </c>
      <c r="E16">
        <v>701</v>
      </c>
      <c r="F16">
        <v>56</v>
      </c>
      <c r="G16" s="6">
        <v>13.65</v>
      </c>
      <c r="H16" s="58">
        <f t="shared" si="2"/>
        <v>0.68663477771525039</v>
      </c>
      <c r="I16">
        <v>24403</v>
      </c>
      <c r="J16">
        <v>170</v>
      </c>
      <c r="K16" s="6">
        <v>54.11</v>
      </c>
      <c r="L16" s="58">
        <f t="shared" si="3"/>
        <v>6.5230444569499157</v>
      </c>
      <c r="M16">
        <v>231829</v>
      </c>
      <c r="N16">
        <v>483</v>
      </c>
      <c r="O16" s="7">
        <v>0.36</v>
      </c>
      <c r="P16" s="58">
        <f t="shared" si="4"/>
        <v>6.2183455261676984E-2</v>
      </c>
      <c r="Q16">
        <v>2210</v>
      </c>
      <c r="R16">
        <v>82</v>
      </c>
      <c r="S16" s="6">
        <v>1.69</v>
      </c>
      <c r="T16" s="58">
        <f t="shared" si="5"/>
        <v>1.325970737197524</v>
      </c>
      <c r="U16">
        <v>47125</v>
      </c>
      <c r="V16">
        <v>262</v>
      </c>
      <c r="W16" s="6">
        <v>6.95</v>
      </c>
      <c r="X16" s="58">
        <f t="shared" si="6"/>
        <v>6.3815419245920086</v>
      </c>
      <c r="Y16">
        <v>226800</v>
      </c>
      <c r="Z16">
        <v>485</v>
      </c>
      <c r="AA16" s="6">
        <v>2.2400000000000002</v>
      </c>
      <c r="AB16" s="58">
        <f t="shared" si="7"/>
        <v>2.2138435565559931</v>
      </c>
      <c r="AC16">
        <v>78680</v>
      </c>
      <c r="AD16">
        <v>308</v>
      </c>
      <c r="AE16">
        <v>16</v>
      </c>
      <c r="AF16" s="58">
        <f t="shared" si="8"/>
        <v>3.4918401800787847E-2</v>
      </c>
      <c r="AG16">
        <v>1241</v>
      </c>
      <c r="AH16">
        <v>172</v>
      </c>
      <c r="AI16" s="6">
        <v>0.18</v>
      </c>
      <c r="AJ16" s="58">
        <f t="shared" si="9"/>
        <v>0.20472706809229038</v>
      </c>
      <c r="AK16">
        <v>7276</v>
      </c>
      <c r="AL16">
        <v>188</v>
      </c>
      <c r="AM16" s="6">
        <v>12.110450823360029</v>
      </c>
      <c r="AN16" s="58">
        <f t="shared" si="10"/>
        <v>12.772425436128307</v>
      </c>
      <c r="AO16">
        <v>453932</v>
      </c>
      <c r="AP16">
        <v>673</v>
      </c>
      <c r="AR16">
        <v>35540</v>
      </c>
      <c r="AS16">
        <v>209</v>
      </c>
      <c r="AT16" s="58">
        <f t="shared" si="0"/>
        <v>1.0146201463140123</v>
      </c>
      <c r="AU16" s="57">
        <v>1.0219675552988621</v>
      </c>
    </row>
    <row r="17" spans="1:47" s="56" customFormat="1" ht="17" thickBot="1" x14ac:dyDescent="0.25">
      <c r="A17" s="89"/>
      <c r="C17" s="90"/>
      <c r="D17" s="91"/>
      <c r="G17" s="90"/>
      <c r="H17" s="91"/>
      <c r="K17" s="90"/>
      <c r="L17" s="91"/>
      <c r="O17" s="92"/>
      <c r="P17" s="91"/>
      <c r="S17" s="90"/>
      <c r="T17" s="91"/>
      <c r="W17" s="90"/>
      <c r="X17" s="91"/>
      <c r="AA17" s="90"/>
      <c r="AB17" s="91"/>
      <c r="AF17" s="91"/>
      <c r="AI17" s="90"/>
      <c r="AJ17" s="91"/>
      <c r="AM17" s="90"/>
      <c r="AN17" s="91"/>
      <c r="AT17" s="91"/>
      <c r="AU17" s="93"/>
    </row>
    <row r="18" spans="1:47" ht="22" thickTop="1" x14ac:dyDescent="0.25">
      <c r="A18" s="88" t="s">
        <v>147</v>
      </c>
    </row>
    <row r="19" spans="1:47" s="15" customFormat="1" ht="22" customHeight="1" x14ac:dyDescent="0.2">
      <c r="A19" s="53" t="s">
        <v>72</v>
      </c>
      <c r="C19" s="15" t="s">
        <v>21</v>
      </c>
      <c r="G19" s="15" t="s">
        <v>26</v>
      </c>
      <c r="K19" s="15" t="s">
        <v>36</v>
      </c>
      <c r="O19" s="15" t="s">
        <v>37</v>
      </c>
      <c r="S19" s="15" t="s">
        <v>27</v>
      </c>
      <c r="W19" s="15" t="s">
        <v>28</v>
      </c>
      <c r="AA19" s="15" t="s">
        <v>29</v>
      </c>
      <c r="AE19" s="15" t="s">
        <v>30</v>
      </c>
      <c r="AI19" s="15" t="s">
        <v>31</v>
      </c>
      <c r="AM19" s="15" t="s">
        <v>32</v>
      </c>
      <c r="AR19" s="96" t="s">
        <v>75</v>
      </c>
    </row>
    <row r="20" spans="1:47" ht="35" customHeight="1" x14ac:dyDescent="0.25">
      <c r="A20" s="88"/>
      <c r="B20" s="13"/>
      <c r="C20" s="100" t="s">
        <v>152</v>
      </c>
      <c r="D20" s="100" t="s">
        <v>153</v>
      </c>
      <c r="E20" s="101" t="s">
        <v>154</v>
      </c>
      <c r="G20" s="100" t="s">
        <v>152</v>
      </c>
      <c r="H20" s="100" t="s">
        <v>153</v>
      </c>
      <c r="I20" s="101" t="s">
        <v>154</v>
      </c>
      <c r="K20" s="100" t="s">
        <v>152</v>
      </c>
      <c r="L20" s="100" t="s">
        <v>153</v>
      </c>
      <c r="M20" s="101" t="s">
        <v>154</v>
      </c>
      <c r="O20" s="100" t="s">
        <v>152</v>
      </c>
      <c r="P20" s="100" t="s">
        <v>153</v>
      </c>
      <c r="Q20" s="101" t="s">
        <v>154</v>
      </c>
      <c r="S20" s="100" t="s">
        <v>152</v>
      </c>
      <c r="T20" s="100" t="s">
        <v>153</v>
      </c>
      <c r="U20" s="101" t="s">
        <v>154</v>
      </c>
      <c r="W20" s="100" t="s">
        <v>152</v>
      </c>
      <c r="X20" s="100" t="s">
        <v>153</v>
      </c>
      <c r="Y20" s="101" t="s">
        <v>154</v>
      </c>
      <c r="AA20" s="100" t="s">
        <v>152</v>
      </c>
      <c r="AB20" s="100" t="s">
        <v>153</v>
      </c>
      <c r="AC20" s="101" t="s">
        <v>154</v>
      </c>
      <c r="AE20" s="100" t="s">
        <v>152</v>
      </c>
      <c r="AF20" s="100" t="s">
        <v>153</v>
      </c>
      <c r="AG20" s="101" t="s">
        <v>154</v>
      </c>
      <c r="AI20" s="100" t="s">
        <v>152</v>
      </c>
      <c r="AJ20" s="100" t="s">
        <v>153</v>
      </c>
      <c r="AK20" s="101" t="s">
        <v>154</v>
      </c>
      <c r="AM20" s="100" t="s">
        <v>152</v>
      </c>
      <c r="AN20" s="100" t="s">
        <v>153</v>
      </c>
      <c r="AO20" s="101" t="s">
        <v>154</v>
      </c>
    </row>
    <row r="21" spans="1:47" x14ac:dyDescent="0.2">
      <c r="A21" s="52" t="s">
        <v>23</v>
      </c>
      <c r="C21" s="17">
        <v>323.65702479338842</v>
      </c>
      <c r="D21" s="3">
        <v>3133</v>
      </c>
      <c r="E21" s="2">
        <v>2.5265957446808509E-2</v>
      </c>
      <c r="G21" s="17">
        <v>1804.2605863192184</v>
      </c>
      <c r="H21" s="3">
        <v>27695.4</v>
      </c>
      <c r="I21" s="14">
        <v>6.5335214195560171E-3</v>
      </c>
      <c r="K21" s="17">
        <v>4011.9112413648731</v>
      </c>
      <c r="L21" s="3">
        <v>191649</v>
      </c>
      <c r="M21" s="14">
        <v>2.3148642017452154E-3</v>
      </c>
      <c r="O21" s="17">
        <v>5704.347826086956</v>
      </c>
      <c r="P21" s="3">
        <v>262.39999999999998</v>
      </c>
      <c r="Q21" s="2">
        <v>0.25092250922509224</v>
      </c>
      <c r="S21" s="1"/>
      <c r="T21" s="3">
        <v>-232</v>
      </c>
      <c r="U21" s="2">
        <v>-0.29591836734693877</v>
      </c>
      <c r="W21" s="17">
        <v>33583.35347432024</v>
      </c>
      <c r="X21" s="3">
        <v>444643.6</v>
      </c>
      <c r="Y21" s="14">
        <v>1.4736924131197586E-3</v>
      </c>
      <c r="AA21" s="17">
        <v>31357.708333333336</v>
      </c>
      <c r="AB21" s="3">
        <v>30103.4</v>
      </c>
      <c r="AC21" s="14">
        <v>7.2672937820491054E-3</v>
      </c>
      <c r="AE21" s="17">
        <v>13.510471204188482</v>
      </c>
      <c r="AF21" s="3">
        <v>5161</v>
      </c>
      <c r="AG21" s="2">
        <v>3.5481239804241435E-2</v>
      </c>
      <c r="AI21" s="17">
        <v>38394.152046783624</v>
      </c>
      <c r="AJ21" s="3">
        <v>6565.4</v>
      </c>
      <c r="AK21" s="2">
        <v>2.8778135048231512E-2</v>
      </c>
      <c r="AM21" s="17">
        <v>36602.911288585477</v>
      </c>
      <c r="AN21" s="3">
        <v>375241.4</v>
      </c>
      <c r="AO21" s="14">
        <v>1.6531851730805893E-3</v>
      </c>
      <c r="AR21" s="21">
        <v>35835.599999999999</v>
      </c>
      <c r="AS21" s="14">
        <v>4.6625903900382503E-3</v>
      </c>
    </row>
    <row r="22" spans="1:47" x14ac:dyDescent="0.2">
      <c r="A22" s="52" t="s">
        <v>24</v>
      </c>
      <c r="C22" s="18">
        <v>288.57538035961272</v>
      </c>
      <c r="D22" s="1">
        <v>2086.4</v>
      </c>
      <c r="E22" s="2">
        <v>3.3646472392638037E-2</v>
      </c>
      <c r="G22" s="18">
        <v>1727.8550724637682</v>
      </c>
      <c r="H22" s="1">
        <v>23844.400000000001</v>
      </c>
      <c r="I22" s="14">
        <v>7.0708426297159911E-3</v>
      </c>
      <c r="K22" s="18">
        <v>4100.4004805766926</v>
      </c>
      <c r="L22" s="1">
        <v>204774</v>
      </c>
      <c r="M22" s="14">
        <v>2.2200083995038435E-3</v>
      </c>
      <c r="O22" s="18">
        <v>5403.6630036630031</v>
      </c>
      <c r="P22" s="1">
        <v>1475.2</v>
      </c>
      <c r="Q22" s="2">
        <v>5.4907809110629063E-2</v>
      </c>
      <c r="S22" s="17">
        <v>24260.76923076923</v>
      </c>
      <c r="T22" s="1">
        <v>12615.6</v>
      </c>
      <c r="U22" s="2">
        <v>1.4014394876185041E-2</v>
      </c>
      <c r="W22" s="18">
        <v>32880.192982456138</v>
      </c>
      <c r="X22" s="1">
        <v>374834.2</v>
      </c>
      <c r="Y22" s="14">
        <v>1.6167148035051231E-3</v>
      </c>
      <c r="AA22" s="18">
        <v>32983.321033210334</v>
      </c>
      <c r="AB22" s="1">
        <v>89384.8</v>
      </c>
      <c r="AC22" s="14">
        <v>3.6158272994961109E-3</v>
      </c>
      <c r="AE22" s="19">
        <v>12.926643598615918</v>
      </c>
      <c r="AF22" s="1">
        <v>3735.8</v>
      </c>
      <c r="AG22" s="2">
        <v>4.9949140746292621E-2</v>
      </c>
      <c r="AI22" s="18">
        <v>36826.190476190473</v>
      </c>
      <c r="AJ22" s="1">
        <v>6186.8</v>
      </c>
      <c r="AK22" s="2">
        <v>2.9288161893062648E-2</v>
      </c>
      <c r="AM22" s="18">
        <v>35797.917138339813</v>
      </c>
      <c r="AN22" s="1">
        <v>397985.8</v>
      </c>
      <c r="AO22" s="14">
        <v>1.588498886141164E-3</v>
      </c>
      <c r="AR22" s="18">
        <v>35694.199999999997</v>
      </c>
      <c r="AS22" s="14">
        <v>5.8664993192171283E-3</v>
      </c>
    </row>
    <row r="23" spans="1:47" x14ac:dyDescent="0.2">
      <c r="A23" s="52" t="s">
        <v>25</v>
      </c>
      <c r="C23" s="19">
        <v>205.91954022988506</v>
      </c>
      <c r="D23" s="3">
        <v>716.6</v>
      </c>
      <c r="E23" s="2">
        <v>7.8146804353893387E-2</v>
      </c>
      <c r="G23" s="19">
        <v>1828.1904761904761</v>
      </c>
      <c r="H23" s="3">
        <v>24954.799999999999</v>
      </c>
      <c r="I23" s="14">
        <v>6.8764325901229419E-3</v>
      </c>
      <c r="K23" s="19">
        <v>4369.1369432637221</v>
      </c>
      <c r="L23" s="3">
        <v>236414</v>
      </c>
      <c r="M23" s="14">
        <v>2.0599456884956052E-3</v>
      </c>
      <c r="O23" s="19">
        <v>6281.666666666667</v>
      </c>
      <c r="P23" s="3">
        <v>2261.4</v>
      </c>
      <c r="Q23" s="2">
        <v>3.6614486601220478E-2</v>
      </c>
      <c r="S23" s="19">
        <v>28475.857988165681</v>
      </c>
      <c r="T23" s="3">
        <v>48124.2</v>
      </c>
      <c r="U23" s="2">
        <v>5.5148968710129207E-3</v>
      </c>
      <c r="W23" s="19">
        <v>33550.992805755392</v>
      </c>
      <c r="X23" s="3">
        <v>233179.4</v>
      </c>
      <c r="Y23" s="14">
        <v>2.107390275470303E-3</v>
      </c>
      <c r="AA23" s="19">
        <v>35804.017857142855</v>
      </c>
      <c r="AB23" s="3">
        <v>80201</v>
      </c>
      <c r="AC23" s="14">
        <v>3.8752634007057272E-3</v>
      </c>
      <c r="AE23" s="20">
        <v>72.862499999999997</v>
      </c>
      <c r="AF23" s="3">
        <v>1165.8</v>
      </c>
      <c r="AG23" s="2">
        <v>0.14410705095213588</v>
      </c>
      <c r="AI23" s="19">
        <v>41781.111111111117</v>
      </c>
      <c r="AJ23" s="3">
        <v>7520.6</v>
      </c>
      <c r="AK23" s="2">
        <v>2.5104379969683271E-2</v>
      </c>
      <c r="AM23" s="19">
        <v>38449.237505000609</v>
      </c>
      <c r="AN23" s="3">
        <v>465637.6</v>
      </c>
      <c r="AO23" s="14">
        <v>1.4599336479700093E-3</v>
      </c>
      <c r="AR23" s="22">
        <v>36649</v>
      </c>
      <c r="AS23" s="14">
        <v>4.8896286392534584E-3</v>
      </c>
    </row>
    <row r="24" spans="1:47" x14ac:dyDescent="0.2">
      <c r="A24" s="52"/>
      <c r="C24" s="1"/>
      <c r="D24" s="1"/>
      <c r="G24" s="1"/>
      <c r="H24" s="1"/>
      <c r="K24" s="1"/>
      <c r="L24" s="1"/>
      <c r="O24" s="1"/>
      <c r="P24" s="1"/>
      <c r="S24" s="1"/>
      <c r="T24" s="1"/>
      <c r="W24" s="1"/>
      <c r="X24" s="1"/>
      <c r="AA24" s="1"/>
      <c r="AB24" s="1"/>
      <c r="AE24" s="1"/>
      <c r="AF24" s="1"/>
      <c r="AI24" s="1"/>
      <c r="AJ24" s="1"/>
      <c r="AM24" s="1"/>
      <c r="AN24" s="1"/>
      <c r="AR24" s="3"/>
    </row>
    <row r="25" spans="1:47" s="78" customFormat="1" x14ac:dyDescent="0.2">
      <c r="A25" s="75" t="s">
        <v>141</v>
      </c>
      <c r="B25" s="76" t="s">
        <v>33</v>
      </c>
      <c r="C25" s="77">
        <v>272.71731512762875</v>
      </c>
      <c r="D25" s="77"/>
      <c r="G25" s="77">
        <v>1786.7687116578209</v>
      </c>
      <c r="H25" s="77"/>
      <c r="K25" s="77">
        <v>4160.4828884017625</v>
      </c>
      <c r="L25" s="77"/>
      <c r="O25" s="77">
        <v>5796.5591654722084</v>
      </c>
      <c r="P25" s="77"/>
      <c r="S25" s="77">
        <v>26368.313609467456</v>
      </c>
      <c r="T25" s="77"/>
      <c r="W25" s="77">
        <v>33338.179754177261</v>
      </c>
      <c r="X25" s="77"/>
      <c r="AA25" s="77">
        <v>33381.682407895511</v>
      </c>
      <c r="AB25" s="77"/>
      <c r="AE25" s="77">
        <v>33.099871600934797</v>
      </c>
      <c r="AF25" s="77"/>
      <c r="AI25" s="77">
        <v>39000.484544695071</v>
      </c>
      <c r="AJ25" s="77"/>
      <c r="AM25" s="77">
        <v>36950.021977308636</v>
      </c>
      <c r="AN25" s="77"/>
      <c r="AR25" s="77">
        <v>36059.599999999999</v>
      </c>
    </row>
    <row r="26" spans="1:47" ht="17" x14ac:dyDescent="0.2">
      <c r="A26" s="71" t="s">
        <v>142</v>
      </c>
      <c r="B26" s="5" t="s">
        <v>140</v>
      </c>
      <c r="C26" s="1">
        <v>60.449462301262137</v>
      </c>
      <c r="D26" s="1"/>
      <c r="G26" s="1">
        <v>52.404890703329379</v>
      </c>
      <c r="H26" s="1"/>
      <c r="K26" s="1">
        <v>186.03755621332172</v>
      </c>
      <c r="L26" s="1"/>
      <c r="O26" s="1">
        <v>446.20601340118617</v>
      </c>
      <c r="P26" s="1"/>
      <c r="S26" s="1">
        <v>2980.5178436582082</v>
      </c>
      <c r="T26" s="1"/>
      <c r="W26" s="1">
        <v>396.95807778799531</v>
      </c>
      <c r="X26" s="1"/>
      <c r="AA26" s="1">
        <v>2249.7635284648486</v>
      </c>
      <c r="AB26" s="1"/>
      <c r="AE26" s="1">
        <v>34.436683588433233</v>
      </c>
      <c r="AF26" s="1"/>
      <c r="AI26" s="1">
        <v>2532.4965840269656</v>
      </c>
      <c r="AJ26" s="1"/>
      <c r="AM26" s="1">
        <v>1359.3157449014489</v>
      </c>
      <c r="AN26" s="1"/>
      <c r="AR26" s="1">
        <v>515.30841250653123</v>
      </c>
    </row>
    <row r="27" spans="1:47" x14ac:dyDescent="0.2">
      <c r="B27" s="5" t="s">
        <v>35</v>
      </c>
      <c r="C27" s="2">
        <v>0.22165612136865034</v>
      </c>
      <c r="D27" s="2"/>
      <c r="G27" s="2">
        <v>2.9329420400867917E-2</v>
      </c>
      <c r="H27" s="2"/>
      <c r="K27" s="2">
        <v>4.4715375883876668E-2</v>
      </c>
      <c r="L27" s="2"/>
      <c r="O27" s="2">
        <v>7.697773811385511E-2</v>
      </c>
      <c r="P27" s="2"/>
      <c r="S27" s="2">
        <v>0.11303407141623434</v>
      </c>
      <c r="T27" s="2"/>
      <c r="W27" s="2">
        <v>1.190701114203023E-2</v>
      </c>
      <c r="X27" s="2"/>
      <c r="AA27" s="2">
        <v>6.7395151058435854E-2</v>
      </c>
      <c r="AB27" s="2"/>
      <c r="AE27" s="2">
        <v>1.0403872257758451</v>
      </c>
      <c r="AF27" s="2"/>
      <c r="AI27" s="2">
        <v>6.4935003079889711E-2</v>
      </c>
      <c r="AJ27" s="2"/>
      <c r="AM27" s="2">
        <v>3.6787954977028643E-2</v>
      </c>
      <c r="AN27" s="2"/>
      <c r="AR27" s="2">
        <v>1.4290463912703725E-2</v>
      </c>
    </row>
    <row r="28" spans="1:47" s="147" customFormat="1" ht="19" customHeight="1" thickBot="1" x14ac:dyDescent="0.25">
      <c r="A28" s="146"/>
    </row>
    <row r="29" spans="1:47" ht="22" thickTop="1" x14ac:dyDescent="0.25">
      <c r="A29" s="88" t="s">
        <v>191</v>
      </c>
      <c r="C29" s="70" t="s">
        <v>149</v>
      </c>
      <c r="D29" s="70" t="s">
        <v>139</v>
      </c>
      <c r="G29" s="70" t="s">
        <v>149</v>
      </c>
      <c r="H29" s="70" t="s">
        <v>139</v>
      </c>
      <c r="K29" s="70" t="s">
        <v>149</v>
      </c>
      <c r="L29" s="70" t="s">
        <v>139</v>
      </c>
      <c r="O29" s="70" t="s">
        <v>149</v>
      </c>
      <c r="P29" s="70" t="s">
        <v>139</v>
      </c>
      <c r="S29" s="70" t="s">
        <v>149</v>
      </c>
      <c r="T29" s="70" t="s">
        <v>139</v>
      </c>
      <c r="W29" s="70" t="s">
        <v>149</v>
      </c>
      <c r="X29" s="70" t="s">
        <v>139</v>
      </c>
      <c r="AA29" s="70" t="s">
        <v>149</v>
      </c>
      <c r="AB29" s="70" t="s">
        <v>139</v>
      </c>
      <c r="AD29" s="95"/>
      <c r="AE29" s="70" t="s">
        <v>149</v>
      </c>
      <c r="AF29" s="70" t="s">
        <v>139</v>
      </c>
      <c r="AI29" s="70" t="s">
        <v>149</v>
      </c>
      <c r="AJ29" s="70" t="s">
        <v>139</v>
      </c>
      <c r="AM29" s="70" t="s">
        <v>149</v>
      </c>
      <c r="AN29" s="70" t="s">
        <v>139</v>
      </c>
    </row>
    <row r="30" spans="1:47" s="86" customFormat="1" ht="21" x14ac:dyDescent="0.25">
      <c r="A30" s="97" t="s">
        <v>146</v>
      </c>
      <c r="B30" s="85"/>
      <c r="C30" s="86" cm="1">
        <f t="array" ref="C30:D34">LINEST(C45:C59,D45:D59,TRUE,TRUE)</f>
        <v>0.6904784976907643</v>
      </c>
      <c r="D30" s="86">
        <v>1.7622582903326549</v>
      </c>
      <c r="G30" s="86" cm="1">
        <f t="array" ref="G30:H34">LINEST(G45:G59,H45:H59,TRUE,TRUE)</f>
        <v>0.77559482299891014</v>
      </c>
      <c r="H30" s="86">
        <v>3.195698457156082</v>
      </c>
      <c r="K30" s="86" cm="1">
        <f t="array" ref="K30:L34">LINEST(K45:K59,L45:L59,TRUE,TRUE)</f>
        <v>0.65590212307627282</v>
      </c>
      <c r="L30" s="86">
        <v>17.375787253227422</v>
      </c>
      <c r="O30" s="86" cm="1">
        <f t="array" ref="O30:P34">LINEST(O45:O59,P45:P59,TRUE,TRUE)</f>
        <v>0.93951343291297273</v>
      </c>
      <c r="P30" s="86">
        <v>1.132002454668693E-2</v>
      </c>
      <c r="S30" s="86" cm="1">
        <f t="array" ref="S30:T34">LINEST(S45:S59,T45:T59,TRUE,TRUE)</f>
        <v>0.9151145668236349</v>
      </c>
      <c r="T30" s="86">
        <v>5.3109469573967005E-2</v>
      </c>
      <c r="W30" s="86" cm="1">
        <f t="array" ref="W30:X34">LINEST(W45:W59,X45:X59,TRUE,TRUE)</f>
        <v>0.96610409302388334</v>
      </c>
      <c r="X30" s="86">
        <v>0.33377463859549117</v>
      </c>
      <c r="AA30" s="86" cm="1">
        <f t="array" ref="AA30:AB34">LINEST(AA45:AA59,AB45:AB59,TRUE,TRUE)</f>
        <v>0.9449199776767182</v>
      </c>
      <c r="AB30" s="86">
        <v>8.7481794952070979E-2</v>
      </c>
      <c r="AE30" s="86" cm="1">
        <f t="array" ref="AE30:AF34">LINEST(AE45:AE59,AF45:AF59,TRUE,TRUE)</f>
        <v>3.0046666209865966</v>
      </c>
      <c r="AF30" s="86">
        <v>-77.080527930618359</v>
      </c>
      <c r="AI30" s="86" cm="1">
        <f t="array" ref="AI30:AJ34">LINEST(AI45:AI59,AJ45:AJ59,TRUE,TRUE)</f>
        <v>0.34476031151980424</v>
      </c>
      <c r="AJ30" s="86">
        <v>0.11330895622056247</v>
      </c>
      <c r="AM30" s="86" cm="1">
        <f t="array" ref="AM30:AN34">LINEST(AM45:AM59,AN45:AN59,TRUE,TRUE)</f>
        <v>0.81156251128208057</v>
      </c>
      <c r="AN30" s="86">
        <v>2.0973808062482373</v>
      </c>
    </row>
    <row r="31" spans="1:47" s="7" customFormat="1" x14ac:dyDescent="0.2">
      <c r="A31" s="73"/>
      <c r="C31" s="7">
        <v>1.3476543254813421E-2</v>
      </c>
      <c r="D31" s="7">
        <v>0.1100870043095523</v>
      </c>
      <c r="G31" s="7">
        <v>5.7785719754698615E-2</v>
      </c>
      <c r="H31" s="7">
        <v>0.82669420436275498</v>
      </c>
      <c r="K31" s="7">
        <v>2.0568742368572326E-2</v>
      </c>
      <c r="L31" s="7">
        <v>1.0453223891095449</v>
      </c>
      <c r="O31" s="7">
        <v>3.2397462177064275E-2</v>
      </c>
      <c r="P31" s="7">
        <v>8.6885126894961674E-3</v>
      </c>
      <c r="S31" s="7">
        <v>7.2024843884560029E-3</v>
      </c>
      <c r="T31" s="7">
        <v>7.7341635764309365E-3</v>
      </c>
      <c r="W31" s="7">
        <v>1.1033792474305923E-2</v>
      </c>
      <c r="X31" s="7">
        <v>0.12028542709716727</v>
      </c>
      <c r="AA31" s="7">
        <v>2.2454749052687781E-2</v>
      </c>
      <c r="AB31" s="7">
        <v>4.8039948280662728E-2</v>
      </c>
      <c r="AE31" s="7">
        <v>0.13616134883774683</v>
      </c>
      <c r="AF31" s="7">
        <v>15.512851029607294</v>
      </c>
      <c r="AI31" s="7">
        <v>4.3000378908587655E-2</v>
      </c>
      <c r="AJ31" s="7">
        <v>7.4675514353025182E-3</v>
      </c>
      <c r="AM31" s="7">
        <v>4.6383536258804398E-2</v>
      </c>
      <c r="AN31" s="7">
        <v>0.51969517247567154</v>
      </c>
    </row>
    <row r="32" spans="1:47" s="7" customFormat="1" x14ac:dyDescent="0.2">
      <c r="A32" s="73"/>
      <c r="C32" s="7">
        <v>0.99507218222728777</v>
      </c>
      <c r="D32" s="7">
        <v>0.19225449839441661</v>
      </c>
      <c r="G32" s="7">
        <v>0.93269399926798424</v>
      </c>
      <c r="H32" s="7">
        <v>0.21415648301359408</v>
      </c>
      <c r="K32" s="7">
        <v>0.98737696612678327</v>
      </c>
      <c r="L32" s="7">
        <v>0.31750867104611002</v>
      </c>
      <c r="O32" s="7">
        <v>0.98477710365925331</v>
      </c>
      <c r="P32" s="7">
        <v>1.7543204599947088E-2</v>
      </c>
      <c r="S32" s="7">
        <v>0.99919534915739783</v>
      </c>
      <c r="T32" s="7">
        <v>2.1250561220963783E-2</v>
      </c>
      <c r="W32" s="7">
        <v>0.99830718566472498</v>
      </c>
      <c r="X32" s="7">
        <v>0.11670026461093623</v>
      </c>
      <c r="AA32" s="7">
        <v>0.99271225638036553</v>
      </c>
      <c r="AB32" s="7">
        <v>6.7812729070501912E-2</v>
      </c>
      <c r="AE32" s="7">
        <v>0.97399743034089425</v>
      </c>
      <c r="AF32" s="7">
        <v>26.904489093449069</v>
      </c>
      <c r="AI32" s="7">
        <v>0.83178507967613435</v>
      </c>
      <c r="AJ32" s="7">
        <v>2.2464299699113594E-3</v>
      </c>
      <c r="AM32" s="7">
        <v>0.95926518104020475</v>
      </c>
      <c r="AN32" s="7">
        <v>0.16464337519157576</v>
      </c>
    </row>
    <row r="33" spans="1:46" s="1" customFormat="1" x14ac:dyDescent="0.2">
      <c r="A33" s="72"/>
      <c r="C33" s="1">
        <v>2625.0845639194094</v>
      </c>
      <c r="D33" s="1">
        <v>13</v>
      </c>
      <c r="G33" s="1">
        <v>180.14771132756084</v>
      </c>
      <c r="H33" s="1">
        <v>13</v>
      </c>
      <c r="K33" s="1">
        <v>1016.863353815682</v>
      </c>
      <c r="L33" s="1">
        <v>13</v>
      </c>
      <c r="O33" s="1">
        <v>840.97678004304794</v>
      </c>
      <c r="P33" s="1">
        <v>13</v>
      </c>
      <c r="S33" s="1">
        <v>16143.075793022001</v>
      </c>
      <c r="T33" s="1">
        <v>13</v>
      </c>
      <c r="W33" s="1">
        <v>7666.5190878907879</v>
      </c>
      <c r="X33" s="1">
        <v>13</v>
      </c>
      <c r="AA33" s="1">
        <v>1770.8168682245971</v>
      </c>
      <c r="AB33" s="1">
        <v>13</v>
      </c>
      <c r="AE33" s="1">
        <v>486.95058836223916</v>
      </c>
      <c r="AF33" s="1">
        <v>13</v>
      </c>
      <c r="AI33" s="1">
        <v>64.282086362915905</v>
      </c>
      <c r="AJ33" s="1">
        <v>13</v>
      </c>
      <c r="AM33" s="1">
        <v>306.13729659215653</v>
      </c>
      <c r="AN33" s="1">
        <v>13</v>
      </c>
    </row>
    <row r="34" spans="1:46" s="7" customFormat="1" x14ac:dyDescent="0.2">
      <c r="A34" s="74"/>
      <c r="C34" s="7">
        <v>97.027830035345787</v>
      </c>
      <c r="D34" s="7">
        <v>0.48050329798755353</v>
      </c>
      <c r="G34" s="7">
        <v>8.2621143435155542</v>
      </c>
      <c r="H34" s="7">
        <v>0.59621898981777355</v>
      </c>
      <c r="K34" s="7">
        <v>102.51178050287015</v>
      </c>
      <c r="L34" s="7">
        <v>1.3105528304630698</v>
      </c>
      <c r="O34" s="7">
        <v>0.25882240097407044</v>
      </c>
      <c r="P34" s="7">
        <v>4.0009323592628604E-3</v>
      </c>
      <c r="S34" s="7">
        <v>7.2899927107546532</v>
      </c>
      <c r="T34" s="7">
        <v>5.8706225786770878E-3</v>
      </c>
      <c r="W34" s="7">
        <v>104.40995362711658</v>
      </c>
      <c r="X34" s="7">
        <v>0.17704637288341296</v>
      </c>
      <c r="AA34" s="7">
        <v>8.1432186390881363</v>
      </c>
      <c r="AB34" s="7">
        <v>5.9781360911860842E-2</v>
      </c>
      <c r="AE34" s="7">
        <v>352479.93006606621</v>
      </c>
      <c r="AF34" s="1">
        <v>9410.0699339337589</v>
      </c>
      <c r="AI34" s="7">
        <v>3.2439618107369138E-4</v>
      </c>
      <c r="AJ34" s="7">
        <v>6.560381892630737E-5</v>
      </c>
      <c r="AM34" s="7">
        <v>8.2985987035796658</v>
      </c>
      <c r="AN34" s="7">
        <v>0.35239673292816187</v>
      </c>
    </row>
    <row r="35" spans="1:46" s="56" customFormat="1" ht="17" customHeight="1" thickBot="1" x14ac:dyDescent="0.25"/>
    <row r="36" spans="1:46" s="15" customFormat="1" ht="22" customHeight="1" thickTop="1" x14ac:dyDescent="0.25">
      <c r="A36" s="94" t="s">
        <v>192</v>
      </c>
      <c r="B36"/>
      <c r="C36" s="15" t="s">
        <v>21</v>
      </c>
      <c r="G36" s="15" t="s">
        <v>26</v>
      </c>
      <c r="K36" s="15" t="s">
        <v>36</v>
      </c>
      <c r="O36" s="15" t="s">
        <v>37</v>
      </c>
      <c r="S36" s="15" t="s">
        <v>27</v>
      </c>
      <c r="W36" s="15" t="s">
        <v>28</v>
      </c>
      <c r="AA36" s="15" t="s">
        <v>29</v>
      </c>
      <c r="AE36" s="15" t="s">
        <v>30</v>
      </c>
      <c r="AI36" s="15" t="s">
        <v>31</v>
      </c>
      <c r="AM36" s="15" t="s">
        <v>32</v>
      </c>
      <c r="AR36" s="96" t="s">
        <v>75</v>
      </c>
    </row>
    <row r="37" spans="1:46" ht="21" x14ac:dyDescent="0.25">
      <c r="A37" s="94" t="s">
        <v>150</v>
      </c>
      <c r="C37" s="70" t="s">
        <v>149</v>
      </c>
      <c r="D37" s="70" t="s">
        <v>139</v>
      </c>
      <c r="G37" s="70" t="s">
        <v>149</v>
      </c>
      <c r="H37" s="70" t="s">
        <v>139</v>
      </c>
      <c r="K37" s="70" t="s">
        <v>149</v>
      </c>
      <c r="L37" s="70" t="s">
        <v>139</v>
      </c>
      <c r="O37" s="70" t="s">
        <v>149</v>
      </c>
      <c r="P37" s="70" t="s">
        <v>139</v>
      </c>
      <c r="S37" s="70" t="s">
        <v>149</v>
      </c>
      <c r="T37" s="70" t="s">
        <v>139</v>
      </c>
      <c r="W37" s="70" t="s">
        <v>149</v>
      </c>
      <c r="X37" s="70" t="s">
        <v>139</v>
      </c>
      <c r="AA37" s="70" t="s">
        <v>149</v>
      </c>
      <c r="AB37" s="70" t="s">
        <v>139</v>
      </c>
      <c r="AD37" s="95"/>
      <c r="AE37" s="70" t="s">
        <v>149</v>
      </c>
      <c r="AF37" s="70" t="s">
        <v>139</v>
      </c>
      <c r="AI37" s="70" t="s">
        <v>149</v>
      </c>
      <c r="AJ37" s="70" t="s">
        <v>139</v>
      </c>
      <c r="AM37" s="70" t="s">
        <v>149</v>
      </c>
      <c r="AN37" s="70" t="s">
        <v>139</v>
      </c>
    </row>
    <row r="38" spans="1:46" s="8" customFormat="1" x14ac:dyDescent="0.2">
      <c r="C38" s="141" cm="1">
        <f t="array" ref="C38:D42">LINEST(C2:C16,D2:D16,TRUE,TRUE)</f>
        <v>91.29738763993663</v>
      </c>
      <c r="D38" s="8">
        <v>1.7622582903326558</v>
      </c>
      <c r="F38" s="10"/>
      <c r="G38" s="141" cm="1">
        <f t="array" ref="G38:H42">LINEST(G2:G16,H2:H16,TRUE,TRUE)</f>
        <v>15.652635339389967</v>
      </c>
      <c r="H38" s="8">
        <v>3.1956984571560838</v>
      </c>
      <c r="J38" s="10"/>
      <c r="K38" s="141" cm="1">
        <f t="array" ref="K38:L42">LINEST(K2:K16,L2:L16,TRUE,TRUE)</f>
        <v>5.684813237236229</v>
      </c>
      <c r="L38" s="8">
        <v>17.375787253227422</v>
      </c>
      <c r="N38" s="86"/>
      <c r="O38" s="141" cm="1">
        <f t="array" ref="O38:P42">LINEST(O2:O16,P2:P16,TRUE,TRUE)</f>
        <v>5.8445842815284665</v>
      </c>
      <c r="P38" s="8">
        <v>1.1320024546686847E-2</v>
      </c>
      <c r="R38" s="10"/>
      <c r="S38" s="141" cm="1">
        <f t="array" ref="S38:T42">LINEST(S2:S16,T2:T16,TRUE,TRUE)</f>
        <v>1.251451485391371</v>
      </c>
      <c r="T38" s="8">
        <v>5.3109469573966783E-2</v>
      </c>
      <c r="V38" s="10"/>
      <c r="W38" s="141" cm="1">
        <f t="array" ref="W38:X42">LINEST(W2:W16,X2:X16,TRUE,TRUE)</f>
        <v>1.0449678839600989</v>
      </c>
      <c r="X38" s="8">
        <v>0.33377463859549117</v>
      </c>
      <c r="Z38" s="10"/>
      <c r="AA38" s="141" cm="1">
        <f t="array" ref="AA38:AB42">LINEST(AA2:AA16,AB2:AB16,TRUE,TRUE)</f>
        <v>1.0207225630716643</v>
      </c>
      <c r="AB38" s="8">
        <v>8.7481794952070535E-2</v>
      </c>
      <c r="AE38" s="141" cm="1">
        <f t="array" ref="AE38:AF42">LINEST(AE2:AE16,AF2:AF16,TRUE,TRUE)</f>
        <v>3273.3382712901025</v>
      </c>
      <c r="AF38" s="8">
        <v>-77.080527930618302</v>
      </c>
      <c r="AH38" s="10"/>
      <c r="AI38" s="141" cm="1">
        <f t="array" ref="AI38:AJ42">LINEST(AI2:AI16,AJ2:AJ16,TRUE,TRUE)</f>
        <v>0.31876319164784717</v>
      </c>
      <c r="AJ38" s="8">
        <v>0.11330895622056246</v>
      </c>
      <c r="AL38" s="10"/>
      <c r="AM38" s="141" cm="1">
        <f t="array" ref="AM38:AN42">LINEST(AM2:AM16,AN2:AN16,TRUE,TRUE)</f>
        <v>0.79200547024840695</v>
      </c>
      <c r="AN38" s="8">
        <v>2.0973808062482391</v>
      </c>
      <c r="AS38" s="141"/>
      <c r="AT38" s="142"/>
    </row>
    <row r="39" spans="1:46" x14ac:dyDescent="0.2">
      <c r="A39" s="52"/>
      <c r="C39" s="58">
        <v>1.7819138433650481</v>
      </c>
      <c r="D39">
        <v>0.11008700430955225</v>
      </c>
      <c r="F39" s="6"/>
      <c r="G39" s="6">
        <v>1.1662001502887178</v>
      </c>
      <c r="H39">
        <v>0.82669420436275476</v>
      </c>
      <c r="J39" s="6"/>
      <c r="K39" s="6">
        <v>0.17827272511597564</v>
      </c>
      <c r="L39">
        <v>1.0453223891095409</v>
      </c>
      <c r="N39" s="7"/>
      <c r="O39" s="7">
        <v>0.2015401712931362</v>
      </c>
      <c r="P39">
        <v>8.6885126894961726E-3</v>
      </c>
      <c r="R39" s="6"/>
      <c r="S39" s="6">
        <v>9.8496517411229972E-3</v>
      </c>
      <c r="T39">
        <v>7.7341635764309434E-3</v>
      </c>
      <c r="V39" s="6"/>
      <c r="W39" s="6">
        <v>1.1934489106491411E-2</v>
      </c>
      <c r="X39">
        <v>0.12028542709716702</v>
      </c>
      <c r="Z39" s="6"/>
      <c r="AA39" s="6">
        <v>2.4256095275437227E-2</v>
      </c>
      <c r="AB39">
        <v>4.8039948280662742E-2</v>
      </c>
      <c r="AE39">
        <v>148.33664111286004</v>
      </c>
      <c r="AF39">
        <v>15.51285102960729</v>
      </c>
      <c r="AH39" s="6"/>
      <c r="AI39" s="6">
        <v>3.9757876892917203E-2</v>
      </c>
      <c r="AJ39">
        <v>7.4675514353025147E-3</v>
      </c>
      <c r="AL39" s="6"/>
      <c r="AM39" s="6">
        <v>4.5265785365570958E-2</v>
      </c>
      <c r="AN39">
        <v>0.51969517247567143</v>
      </c>
      <c r="AS39" s="58"/>
      <c r="AT39" s="57"/>
    </row>
    <row r="40" spans="1:46" x14ac:dyDescent="0.2">
      <c r="A40" s="52"/>
      <c r="C40" s="58">
        <v>0.99507218222728777</v>
      </c>
      <c r="D40">
        <v>0.19225449839441655</v>
      </c>
      <c r="F40" s="6"/>
      <c r="G40" s="6">
        <v>0.93269399926798424</v>
      </c>
      <c r="H40">
        <v>0.21415648301359408</v>
      </c>
      <c r="J40" s="6"/>
      <c r="K40" s="6">
        <v>0.98737696612678327</v>
      </c>
      <c r="L40">
        <v>0.31750867104610886</v>
      </c>
      <c r="N40" s="7"/>
      <c r="O40" s="7">
        <v>0.98477710365925331</v>
      </c>
      <c r="P40">
        <v>1.7543204599947099E-2</v>
      </c>
      <c r="R40" s="6"/>
      <c r="S40" s="6">
        <v>0.99919534915739783</v>
      </c>
      <c r="T40">
        <v>2.12505612209638E-2</v>
      </c>
      <c r="V40" s="6"/>
      <c r="W40" s="6">
        <v>0.99830718566472498</v>
      </c>
      <c r="X40">
        <v>0.11670026461093601</v>
      </c>
      <c r="Z40" s="6"/>
      <c r="AA40" s="6">
        <v>0.99271225638036553</v>
      </c>
      <c r="AB40">
        <v>6.7812729070501926E-2</v>
      </c>
      <c r="AE40">
        <v>0.97399743034089437</v>
      </c>
      <c r="AF40">
        <v>26.904489093449065</v>
      </c>
      <c r="AH40" s="6"/>
      <c r="AI40" s="6">
        <v>0.83178507967613469</v>
      </c>
      <c r="AJ40">
        <v>2.2464299699113577E-3</v>
      </c>
      <c r="AL40" s="6"/>
      <c r="AM40" s="6">
        <v>0.95926518104020475</v>
      </c>
      <c r="AN40">
        <v>0.16464337519157582</v>
      </c>
      <c r="AS40" s="58"/>
      <c r="AT40" s="57"/>
    </row>
    <row r="41" spans="1:46" x14ac:dyDescent="0.2">
      <c r="A41" s="52"/>
      <c r="C41" s="47">
        <v>2625.0845639194113</v>
      </c>
      <c r="D41">
        <v>13</v>
      </c>
      <c r="F41" s="6"/>
      <c r="G41" s="6">
        <v>180.14771132756087</v>
      </c>
      <c r="H41">
        <v>13</v>
      </c>
      <c r="J41" s="6"/>
      <c r="K41" s="6">
        <v>1016.8633538156896</v>
      </c>
      <c r="L41">
        <v>13</v>
      </c>
      <c r="N41" s="7"/>
      <c r="O41" s="7">
        <v>840.97678004304692</v>
      </c>
      <c r="P41">
        <v>13</v>
      </c>
      <c r="R41" s="6"/>
      <c r="S41" s="6">
        <v>16143.075793021977</v>
      </c>
      <c r="T41">
        <v>13</v>
      </c>
      <c r="V41" s="6"/>
      <c r="W41" s="6">
        <v>7666.519087890817</v>
      </c>
      <c r="X41">
        <v>13</v>
      </c>
      <c r="Z41" s="6"/>
      <c r="AA41" s="6">
        <v>1770.8168682245969</v>
      </c>
      <c r="AB41">
        <v>13</v>
      </c>
      <c r="AE41">
        <v>486.95058836223939</v>
      </c>
      <c r="AF41">
        <v>13</v>
      </c>
      <c r="AH41" s="6"/>
      <c r="AI41" s="6">
        <v>64.282086362916033</v>
      </c>
      <c r="AJ41">
        <v>13</v>
      </c>
      <c r="AL41" s="6"/>
      <c r="AM41" s="6">
        <v>306.13729659215636</v>
      </c>
      <c r="AN41">
        <v>13</v>
      </c>
      <c r="AS41" s="58"/>
      <c r="AT41" s="57"/>
    </row>
    <row r="42" spans="1:46" x14ac:dyDescent="0.2">
      <c r="A42" s="52"/>
      <c r="C42" s="58">
        <v>97.027830035345787</v>
      </c>
      <c r="D42">
        <v>0.48050329798755331</v>
      </c>
      <c r="F42" s="6"/>
      <c r="G42" s="6">
        <v>8.2621143435155542</v>
      </c>
      <c r="H42">
        <v>0.59621898981777344</v>
      </c>
      <c r="J42" s="6"/>
      <c r="K42" s="6">
        <v>102.51178050287015</v>
      </c>
      <c r="L42">
        <v>1.31055283046306</v>
      </c>
      <c r="N42" s="7"/>
      <c r="O42" s="7">
        <v>0.25882240097407044</v>
      </c>
      <c r="P42">
        <v>4.0009323592628656E-3</v>
      </c>
      <c r="R42" s="6"/>
      <c r="S42" s="6">
        <v>7.2899927107546532</v>
      </c>
      <c r="T42">
        <v>5.8706225786770965E-3</v>
      </c>
      <c r="V42" s="6"/>
      <c r="W42" s="6">
        <v>104.40995362711658</v>
      </c>
      <c r="X42">
        <v>0.1770463728834123</v>
      </c>
      <c r="Z42" s="6"/>
      <c r="AA42" s="6">
        <v>8.1432186390881363</v>
      </c>
      <c r="AB42">
        <v>5.9781360911860856E-2</v>
      </c>
      <c r="AE42">
        <v>352479.93006606627</v>
      </c>
      <c r="AF42">
        <v>9410.0699339337552</v>
      </c>
      <c r="AH42" s="6"/>
      <c r="AI42" s="6">
        <v>3.2439618107369148E-4</v>
      </c>
      <c r="AJ42">
        <v>6.5603818926307262E-5</v>
      </c>
      <c r="AL42" s="6"/>
      <c r="AM42" s="6">
        <v>8.2985987035796658</v>
      </c>
      <c r="AN42">
        <v>0.35239673292816204</v>
      </c>
      <c r="AS42" s="58"/>
      <c r="AT42" s="57"/>
    </row>
    <row r="43" spans="1:46" s="56" customFormat="1" ht="17" thickBot="1" x14ac:dyDescent="0.25">
      <c r="A43" s="55"/>
    </row>
    <row r="44" spans="1:46" ht="37" customHeight="1" thickTop="1" x14ac:dyDescent="0.2">
      <c r="A44" s="98" t="s">
        <v>151</v>
      </c>
      <c r="B44" s="15"/>
      <c r="C44" s="15" t="s">
        <v>21</v>
      </c>
      <c r="D44" s="15" t="s">
        <v>99</v>
      </c>
      <c r="E44" s="15" t="s">
        <v>129</v>
      </c>
      <c r="F44" s="15" t="s">
        <v>144</v>
      </c>
      <c r="G44" s="15" t="s">
        <v>26</v>
      </c>
      <c r="H44" s="15" t="s">
        <v>100</v>
      </c>
      <c r="I44" s="15" t="s">
        <v>130</v>
      </c>
      <c r="J44" s="15" t="s">
        <v>144</v>
      </c>
      <c r="K44" s="15" t="s">
        <v>36</v>
      </c>
      <c r="L44" s="15" t="s">
        <v>101</v>
      </c>
      <c r="M44" s="15" t="s">
        <v>131</v>
      </c>
      <c r="N44" s="15" t="s">
        <v>144</v>
      </c>
      <c r="O44" s="15" t="s">
        <v>37</v>
      </c>
      <c r="P44" s="15" t="s">
        <v>102</v>
      </c>
      <c r="Q44" s="15" t="s">
        <v>128</v>
      </c>
      <c r="R44" s="15" t="s">
        <v>144</v>
      </c>
      <c r="S44" s="15" t="s">
        <v>27</v>
      </c>
      <c r="T44" s="15" t="s">
        <v>86</v>
      </c>
      <c r="U44" s="15" t="s">
        <v>127</v>
      </c>
      <c r="V44" s="15" t="s">
        <v>144</v>
      </c>
      <c r="W44" s="15" t="s">
        <v>28</v>
      </c>
      <c r="X44" s="15" t="s">
        <v>87</v>
      </c>
      <c r="Y44" s="15" t="s">
        <v>126</v>
      </c>
      <c r="Z44" s="15" t="s">
        <v>144</v>
      </c>
      <c r="AA44" s="15" t="s">
        <v>29</v>
      </c>
      <c r="AB44" s="15" t="s">
        <v>88</v>
      </c>
      <c r="AC44" s="15" t="s">
        <v>124</v>
      </c>
      <c r="AD44" s="15" t="s">
        <v>144</v>
      </c>
      <c r="AE44" s="15" t="s">
        <v>30</v>
      </c>
      <c r="AF44" s="15" t="s">
        <v>103</v>
      </c>
      <c r="AG44" s="15" t="s">
        <v>125</v>
      </c>
      <c r="AH44" s="15" t="s">
        <v>144</v>
      </c>
      <c r="AI44" s="15" t="s">
        <v>31</v>
      </c>
      <c r="AJ44" s="15" t="s">
        <v>89</v>
      </c>
      <c r="AK44" s="15" t="s">
        <v>120</v>
      </c>
      <c r="AL44" s="15" t="s">
        <v>144</v>
      </c>
      <c r="AM44" s="15" t="s">
        <v>32</v>
      </c>
      <c r="AN44" s="15" t="s">
        <v>90</v>
      </c>
      <c r="AO44" s="15" t="s">
        <v>107</v>
      </c>
      <c r="AP44" s="15" t="s">
        <v>144</v>
      </c>
      <c r="AQ44" s="15" t="s">
        <v>75</v>
      </c>
      <c r="AR44" s="15" t="s">
        <v>20</v>
      </c>
    </row>
    <row r="45" spans="1:46" x14ac:dyDescent="0.2">
      <c r="A45" s="51" t="s">
        <v>23</v>
      </c>
      <c r="C45" s="6">
        <v>9.68</v>
      </c>
      <c r="D45" s="6">
        <f t="shared" ref="D45:D59" si="11">E2/C$25*$AT2</f>
        <v>11.463918864407404</v>
      </c>
      <c r="E45" s="6">
        <f t="shared" ref="E45:E59" si="12">D45*C$30+D$30</f>
        <v>9.677847765477491</v>
      </c>
      <c r="F45" s="6">
        <f t="shared" ref="F45:F59" si="13">D2*C$38+D$38</f>
        <v>9.677847765477491</v>
      </c>
      <c r="G45" s="6">
        <v>15.35</v>
      </c>
      <c r="H45" s="6">
        <f t="shared" ref="H45:H59" si="14">I2/G$25*$AT2</f>
        <v>15.581858898852746</v>
      </c>
      <c r="I45" s="6">
        <f t="shared" ref="I45:I59" si="15">H45*G$30+H$30</f>
        <v>15.28090755180577</v>
      </c>
      <c r="J45" s="6">
        <f t="shared" ref="J45:J59" si="16">H2*G$38+H$38</f>
        <v>15.280907551805766</v>
      </c>
      <c r="K45" s="6">
        <v>47.77</v>
      </c>
      <c r="L45" s="6">
        <f t="shared" ref="L45:L59" si="17">M2/K$25*$AT2</f>
        <v>46.706467286208927</v>
      </c>
      <c r="M45" s="6">
        <f t="shared" ref="M45:M59" si="18">L45*K$30+L$30</f>
        <v>48.010658307644341</v>
      </c>
      <c r="N45" s="6">
        <f t="shared" ref="N45:N59" si="19">L2*K$38+L$38</f>
        <v>48.010658307644334</v>
      </c>
      <c r="O45" s="7">
        <v>4.5999999999999999E-2</v>
      </c>
      <c r="P45" s="7">
        <f t="shared" ref="P45:P59" si="20">Q2/O$25*$AT2</f>
        <v>4.5758270145312419E-2</v>
      </c>
      <c r="Q45" s="7">
        <f t="shared" ref="Q45:Q59" si="21">P45*O$30+P$30</f>
        <v>5.4310534015068593E-2</v>
      </c>
      <c r="R45" s="7">
        <f t="shared" ref="R45:R59" si="22">P2*O$38+P$38</f>
        <v>5.4310534015068516E-2</v>
      </c>
      <c r="S45" s="6">
        <v>2.7E-2</v>
      </c>
      <c r="T45" s="7">
        <f t="shared" ref="T45:T59" si="23">U2/S$25*$AT2</f>
        <v>-5.1251498228373025E-3</v>
      </c>
      <c r="U45" s="7">
        <f t="shared" ref="U45:U59" si="24">T45*S$30+T$30</f>
        <v>4.841937031393502E-2</v>
      </c>
      <c r="V45" s="7">
        <f t="shared" ref="V45:V59" si="25">T2*S$38+T$38</f>
        <v>4.8419370313934798E-2</v>
      </c>
      <c r="W45" s="6">
        <v>13.24</v>
      </c>
      <c r="X45" s="6">
        <f t="shared" ref="X45:X59" si="26">Y2/W$25*$AT2</f>
        <v>13.492205266934063</v>
      </c>
      <c r="Y45" s="6">
        <f t="shared" ref="Y45:Y59" si="27">X45*W$30+X$30</f>
        <v>13.368649370898886</v>
      </c>
      <c r="Z45" s="6">
        <f t="shared" ref="Z45:Z59" si="28">X2*W$38+X$38</f>
        <v>13.368649370898884</v>
      </c>
      <c r="AA45" s="6">
        <v>0.96</v>
      </c>
      <c r="AB45" s="6">
        <f t="shared" ref="AB45:AB59" si="29">AC2/AA$25*$AT2</f>
        <v>0.9196154990576052</v>
      </c>
      <c r="AC45" s="6">
        <f t="shared" ref="AC45:AC59" si="30">AB45*AA$30+AB$30</f>
        <v>0.95644485179274741</v>
      </c>
      <c r="AD45" s="6">
        <f t="shared" ref="AD45:AD59" si="31">AB2*AA$38+AB$38</f>
        <v>0.95644485179274707</v>
      </c>
      <c r="AE45">
        <v>382</v>
      </c>
      <c r="AF45" s="1">
        <f t="shared" ref="AF45:AF59" si="32">AG2/AE$25*$AT2</f>
        <v>156.45817544389203</v>
      </c>
      <c r="AG45" s="1">
        <f t="shared" ref="AG45:AG59" si="33">AF45*AE$30+AF$30</f>
        <v>393.02412940610884</v>
      </c>
      <c r="AH45" s="1">
        <f t="shared" ref="AH45:AH59" si="34">AF2*AE$38+AF$38</f>
        <v>393.02412940610878</v>
      </c>
      <c r="AI45" s="7">
        <v>0.17100000000000001</v>
      </c>
      <c r="AJ45" s="7">
        <f t="shared" ref="AJ45:AJ59" si="35">AK2/AI$25*$AT2</f>
        <v>0.17700583055801405</v>
      </c>
      <c r="AK45" s="7">
        <f t="shared" ref="AK45:AK59" si="36">AJ45*AI$30+AJ$30</f>
        <v>0.17433354150456509</v>
      </c>
      <c r="AL45" s="7">
        <f t="shared" ref="AL45:AL59" si="37">AJ2*AI$38+AJ$38</f>
        <v>0.17433354150456509</v>
      </c>
      <c r="AM45" s="6">
        <v>10.251681814091604</v>
      </c>
      <c r="AN45" s="6">
        <f t="shared" ref="AN45:AN59" si="38">AO2/AM$25*$AT2</f>
        <v>10.281566224172916</v>
      </c>
      <c r="AO45" s="6">
        <f t="shared" ref="AO45:AO59" si="39">AN45*AM$30+AN$30</f>
        <v>10.441514511051029</v>
      </c>
      <c r="AP45" s="6">
        <f t="shared" ref="AP45:AP59" si="40">AN2*AM$38+AN$38</f>
        <v>10.441514511051027</v>
      </c>
      <c r="AQ45">
        <v>35755</v>
      </c>
      <c r="AR45">
        <v>208</v>
      </c>
    </row>
    <row r="46" spans="1:46" x14ac:dyDescent="0.2">
      <c r="A46" s="51" t="s">
        <v>23</v>
      </c>
      <c r="C46" s="6">
        <v>9.68</v>
      </c>
      <c r="D46" s="6">
        <f t="shared" si="11"/>
        <v>11.66644434947089</v>
      </c>
      <c r="E46" s="6">
        <f t="shared" si="12"/>
        <v>9.8176872581482204</v>
      </c>
      <c r="F46" s="6">
        <f t="shared" si="13"/>
        <v>9.8176872581482186</v>
      </c>
      <c r="G46" s="6">
        <v>15.35</v>
      </c>
      <c r="H46" s="6">
        <f t="shared" si="14"/>
        <v>15.600525436993617</v>
      </c>
      <c r="I46" s="6">
        <f t="shared" si="15"/>
        <v>15.295385222151141</v>
      </c>
      <c r="J46" s="6">
        <f t="shared" si="16"/>
        <v>15.29538522215114</v>
      </c>
      <c r="K46" s="6">
        <v>47.77</v>
      </c>
      <c r="L46" s="6">
        <f t="shared" si="17"/>
        <v>46.072936081693861</v>
      </c>
      <c r="M46" s="6">
        <f t="shared" si="18"/>
        <v>47.595123845567841</v>
      </c>
      <c r="N46" s="6">
        <f t="shared" si="19"/>
        <v>47.595123845567834</v>
      </c>
      <c r="O46" s="7">
        <v>4.5999999999999999E-2</v>
      </c>
      <c r="P46" s="7">
        <f t="shared" si="20"/>
        <v>4.0964097499998547E-2</v>
      </c>
      <c r="Q46" s="7">
        <f t="shared" si="21"/>
        <v>4.9806344415092289E-2</v>
      </c>
      <c r="R46" s="7">
        <f t="shared" si="22"/>
        <v>4.9806344415092213E-2</v>
      </c>
      <c r="S46" s="6">
        <v>2.7E-2</v>
      </c>
      <c r="T46" s="7">
        <f t="shared" si="23"/>
        <v>-4.2377211364272652E-3</v>
      </c>
      <c r="U46" s="7">
        <f t="shared" si="24"/>
        <v>4.923146923188601E-2</v>
      </c>
      <c r="V46" s="7">
        <f t="shared" si="25"/>
        <v>4.9231469231885781E-2</v>
      </c>
      <c r="W46" s="6">
        <v>13.24</v>
      </c>
      <c r="X46" s="6">
        <f t="shared" si="26"/>
        <v>13.355803867625488</v>
      </c>
      <c r="Y46" s="6">
        <f t="shared" si="27"/>
        <v>13.236871420732687</v>
      </c>
      <c r="Z46" s="6">
        <f t="shared" si="28"/>
        <v>13.236871420732685</v>
      </c>
      <c r="AA46" s="6">
        <v>0.96</v>
      </c>
      <c r="AB46" s="6">
        <f t="shared" si="29"/>
        <v>0.89745957082339256</v>
      </c>
      <c r="AC46" s="6">
        <f t="shared" si="30"/>
        <v>0.93550927258026817</v>
      </c>
      <c r="AD46" s="6">
        <f t="shared" si="31"/>
        <v>0.93550927258026784</v>
      </c>
      <c r="AE46">
        <v>382</v>
      </c>
      <c r="AF46" s="1">
        <f t="shared" si="32"/>
        <v>152.30694123033894</v>
      </c>
      <c r="AG46" s="1">
        <f t="shared" si="33"/>
        <v>380.5510545287483</v>
      </c>
      <c r="AH46" s="1">
        <f t="shared" si="34"/>
        <v>380.5510545287483</v>
      </c>
      <c r="AI46" s="7">
        <v>0.17100000000000001</v>
      </c>
      <c r="AJ46" s="7">
        <f t="shared" si="35"/>
        <v>0.17027073772187135</v>
      </c>
      <c r="AK46" s="7">
        <f t="shared" si="36"/>
        <v>0.17201154880026173</v>
      </c>
      <c r="AL46" s="7">
        <f t="shared" si="37"/>
        <v>0.17201154880026173</v>
      </c>
      <c r="AM46" s="6">
        <v>10.251681814091604</v>
      </c>
      <c r="AN46" s="6">
        <f t="shared" si="38"/>
        <v>10.190417025775467</v>
      </c>
      <c r="AO46" s="6">
        <f t="shared" si="39"/>
        <v>10.367541238698246</v>
      </c>
      <c r="AP46" s="6">
        <f t="shared" si="40"/>
        <v>10.367541238698244</v>
      </c>
      <c r="AQ46">
        <v>36143</v>
      </c>
      <c r="AR46">
        <v>168</v>
      </c>
    </row>
    <row r="47" spans="1:46" x14ac:dyDescent="0.2">
      <c r="A47" s="51" t="s">
        <v>23</v>
      </c>
      <c r="C47" s="6">
        <v>9.68</v>
      </c>
      <c r="D47" s="6">
        <f t="shared" si="11"/>
        <v>11.946243277843939</v>
      </c>
      <c r="E47" s="6">
        <f t="shared" si="12"/>
        <v>10.010882401866729</v>
      </c>
      <c r="F47" s="6">
        <f t="shared" si="13"/>
        <v>10.010882401866727</v>
      </c>
      <c r="G47" s="6">
        <v>15.35</v>
      </c>
      <c r="H47" s="6">
        <f t="shared" si="14"/>
        <v>15.781849158726061</v>
      </c>
      <c r="I47" s="6">
        <f t="shared" si="15"/>
        <v>15.436018962013721</v>
      </c>
      <c r="J47" s="6">
        <f t="shared" si="16"/>
        <v>15.436018962013717</v>
      </c>
      <c r="K47" s="6">
        <v>47.77</v>
      </c>
      <c r="L47" s="6">
        <f t="shared" si="17"/>
        <v>46.802361975454431</v>
      </c>
      <c r="M47" s="6">
        <f t="shared" si="18"/>
        <v>48.07355583791221</v>
      </c>
      <c r="N47" s="6">
        <f t="shared" si="19"/>
        <v>48.073555837912195</v>
      </c>
      <c r="O47" s="7">
        <v>4.5999999999999999E-2</v>
      </c>
      <c r="P47" s="7">
        <f t="shared" si="20"/>
        <v>4.9479781281922715E-2</v>
      </c>
      <c r="Q47" s="7">
        <f t="shared" si="21"/>
        <v>5.7806943718649188E-2</v>
      </c>
      <c r="R47" s="7">
        <f t="shared" si="22"/>
        <v>5.7806943718649112E-2</v>
      </c>
      <c r="S47" s="6">
        <v>2.7E-2</v>
      </c>
      <c r="T47" s="7">
        <f t="shared" si="23"/>
        <v>-9.0770702160481425E-3</v>
      </c>
      <c r="U47" s="7">
        <f t="shared" si="24"/>
        <v>4.480291039518039E-2</v>
      </c>
      <c r="V47" s="7">
        <f t="shared" si="25"/>
        <v>4.4802910395180168E-2</v>
      </c>
      <c r="W47" s="6">
        <v>13.24</v>
      </c>
      <c r="X47" s="6">
        <f t="shared" si="26"/>
        <v>13.555432876541632</v>
      </c>
      <c r="Y47" s="6">
        <f t="shared" si="27"/>
        <v>13.429733823332874</v>
      </c>
      <c r="Z47" s="6">
        <f t="shared" si="28"/>
        <v>13.429733823332874</v>
      </c>
      <c r="AA47" s="6">
        <v>0.96</v>
      </c>
      <c r="AB47" s="6">
        <f t="shared" si="29"/>
        <v>0.91712610608373402</v>
      </c>
      <c r="AC47" s="6">
        <f t="shared" si="30"/>
        <v>0.95409257463944841</v>
      </c>
      <c r="AD47" s="6">
        <f t="shared" si="31"/>
        <v>0.95409257463944808</v>
      </c>
      <c r="AE47">
        <v>382</v>
      </c>
      <c r="AF47" s="1">
        <f t="shared" si="32"/>
        <v>163.72087742877807</v>
      </c>
      <c r="AG47" s="1">
        <f t="shared" si="33"/>
        <v>414.84612763826897</v>
      </c>
      <c r="AH47" s="1">
        <f t="shared" si="34"/>
        <v>414.84612763826897</v>
      </c>
      <c r="AI47" s="7">
        <v>0.17100000000000001</v>
      </c>
      <c r="AJ47" s="7">
        <f t="shared" si="35"/>
        <v>0.16865172191901612</v>
      </c>
      <c r="AK47" s="7">
        <f t="shared" si="36"/>
        <v>0.17145337640771385</v>
      </c>
      <c r="AL47" s="7">
        <f t="shared" si="37"/>
        <v>0.17145337640771388</v>
      </c>
      <c r="AM47" s="6">
        <v>10.251681814091604</v>
      </c>
      <c r="AN47" s="6">
        <f t="shared" si="38"/>
        <v>10.299420235198944</v>
      </c>
      <c r="AO47" s="6">
        <f t="shared" si="39"/>
        <v>10.456004157075769</v>
      </c>
      <c r="AP47" s="6">
        <f t="shared" si="40"/>
        <v>10.456004157075766</v>
      </c>
      <c r="AQ47">
        <v>35706</v>
      </c>
      <c r="AR47">
        <v>208</v>
      </c>
    </row>
    <row r="48" spans="1:46" x14ac:dyDescent="0.2">
      <c r="A48" s="51" t="s">
        <v>23</v>
      </c>
      <c r="C48" s="6">
        <v>9.68</v>
      </c>
      <c r="D48" s="6">
        <f t="shared" si="11"/>
        <v>11.618586574866171</v>
      </c>
      <c r="E48" s="6">
        <f t="shared" si="12"/>
        <v>9.7846424938363317</v>
      </c>
      <c r="F48" s="6">
        <f t="shared" si="13"/>
        <v>9.7846424938363299</v>
      </c>
      <c r="G48" s="6">
        <v>15.35</v>
      </c>
      <c r="H48" s="6">
        <f t="shared" si="14"/>
        <v>15.844000474136983</v>
      </c>
      <c r="I48" s="6">
        <f t="shared" si="15"/>
        <v>15.484223200489003</v>
      </c>
      <c r="J48" s="6">
        <f t="shared" si="16"/>
        <v>15.484223200489001</v>
      </c>
      <c r="K48" s="6">
        <v>47.77</v>
      </c>
      <c r="L48" s="6">
        <f t="shared" si="17"/>
        <v>46.815596996560629</v>
      </c>
      <c r="M48" s="6">
        <f t="shared" si="18"/>
        <v>48.082236716354721</v>
      </c>
      <c r="N48" s="6">
        <f t="shared" si="19"/>
        <v>48.082236716354714</v>
      </c>
      <c r="O48" s="7">
        <v>4.5999999999999999E-2</v>
      </c>
      <c r="P48" s="7">
        <f t="shared" si="20"/>
        <v>4.4537878137896079E-2</v>
      </c>
      <c r="Q48" s="7">
        <f t="shared" si="21"/>
        <v>5.3163959330681312E-2</v>
      </c>
      <c r="R48" s="7">
        <f t="shared" si="22"/>
        <v>5.3163959330681236E-2</v>
      </c>
      <c r="S48" s="6">
        <v>2.7E-2</v>
      </c>
      <c r="T48" s="7">
        <f t="shared" si="23"/>
        <v>-1.0899895521121446E-2</v>
      </c>
      <c r="U48" s="7">
        <f t="shared" si="24"/>
        <v>4.3134816405733079E-2</v>
      </c>
      <c r="V48" s="7">
        <f t="shared" si="25"/>
        <v>4.313481640573285E-2</v>
      </c>
      <c r="W48" s="6">
        <v>13.24</v>
      </c>
      <c r="X48" s="6">
        <f t="shared" si="26"/>
        <v>13.525239277750988</v>
      </c>
      <c r="Y48" s="6">
        <f t="shared" si="27"/>
        <v>13.400563663958112</v>
      </c>
      <c r="Z48" s="6">
        <f t="shared" si="28"/>
        <v>13.400563663958113</v>
      </c>
      <c r="AA48" s="6">
        <v>0.96</v>
      </c>
      <c r="AB48" s="6">
        <f t="shared" si="29"/>
        <v>0.91500234282120496</v>
      </c>
      <c r="AC48" s="6">
        <f t="shared" si="30"/>
        <v>0.95208578830482882</v>
      </c>
      <c r="AD48" s="6">
        <f t="shared" si="31"/>
        <v>0.95208578830482848</v>
      </c>
      <c r="AE48">
        <v>382</v>
      </c>
      <c r="AF48" s="1">
        <f t="shared" si="32"/>
        <v>162.9084851953408</v>
      </c>
      <c r="AG48" s="1">
        <f t="shared" si="33"/>
        <v>412.40515981131131</v>
      </c>
      <c r="AH48" s="1">
        <f t="shared" si="34"/>
        <v>412.40515981131136</v>
      </c>
      <c r="AI48" s="7">
        <v>0.17100000000000001</v>
      </c>
      <c r="AJ48" s="7">
        <f t="shared" si="35"/>
        <v>0.1704797906454176</v>
      </c>
      <c r="AK48" s="7">
        <f t="shared" si="36"/>
        <v>0.17208362195130766</v>
      </c>
      <c r="AL48" s="7">
        <f t="shared" si="37"/>
        <v>0.17208362195130766</v>
      </c>
      <c r="AM48" s="6">
        <v>10.251681814091604</v>
      </c>
      <c r="AN48" s="6">
        <f t="shared" si="38"/>
        <v>10.319419144448734</v>
      </c>
      <c r="AO48" s="6">
        <f t="shared" si="39"/>
        <v>10.472234522089432</v>
      </c>
      <c r="AP48" s="6">
        <f t="shared" si="40"/>
        <v>10.47223452208943</v>
      </c>
      <c r="AQ48">
        <v>35757</v>
      </c>
      <c r="AR48">
        <v>168</v>
      </c>
    </row>
    <row r="49" spans="1:47" x14ac:dyDescent="0.2">
      <c r="A49" s="51" t="s">
        <v>23</v>
      </c>
      <c r="C49" s="6">
        <v>9.68</v>
      </c>
      <c r="D49" s="6">
        <f t="shared" si="11"/>
        <v>11.1044439731956</v>
      </c>
      <c r="E49" s="6">
        <f t="shared" si="12"/>
        <v>9.4296380826360142</v>
      </c>
      <c r="F49" s="6">
        <f t="shared" si="13"/>
        <v>9.4296380826360142</v>
      </c>
      <c r="G49" s="6">
        <v>15.35</v>
      </c>
      <c r="H49" s="6">
        <f t="shared" si="14"/>
        <v>15.178494852398465</v>
      </c>
      <c r="I49" s="6">
        <f t="shared" si="15"/>
        <v>14.968060485591938</v>
      </c>
      <c r="J49" s="6">
        <f t="shared" si="16"/>
        <v>14.968060485591936</v>
      </c>
      <c r="K49" s="6">
        <v>47.77</v>
      </c>
      <c r="L49" s="6">
        <f t="shared" si="17"/>
        <v>45.368264736840935</v>
      </c>
      <c r="M49" s="6">
        <f t="shared" si="18"/>
        <v>47.132928414407793</v>
      </c>
      <c r="N49" s="6">
        <f t="shared" si="19"/>
        <v>47.132928414407786</v>
      </c>
      <c r="O49" s="7">
        <v>4.5999999999999999E-2</v>
      </c>
      <c r="P49" s="7">
        <f t="shared" si="20"/>
        <v>4.7068538750835331E-2</v>
      </c>
      <c r="Q49" s="7">
        <f t="shared" si="21"/>
        <v>5.5541548970681517E-2</v>
      </c>
      <c r="R49" s="7">
        <f t="shared" si="22"/>
        <v>5.5541548970681441E-2</v>
      </c>
      <c r="S49" s="6">
        <v>2.7E-2</v>
      </c>
      <c r="T49" s="7">
        <f t="shared" si="23"/>
        <v>-1.4967022436793063E-2</v>
      </c>
      <c r="U49" s="7">
        <f t="shared" si="24"/>
        <v>3.9412929320081495E-2</v>
      </c>
      <c r="V49" s="7">
        <f t="shared" si="25"/>
        <v>3.9412929320081266E-2</v>
      </c>
      <c r="W49" s="6">
        <v>13.24</v>
      </c>
      <c r="X49" s="6">
        <f t="shared" si="26"/>
        <v>13.176314106480731</v>
      </c>
      <c r="Y49" s="6">
        <f t="shared" si="27"/>
        <v>13.063465627834859</v>
      </c>
      <c r="Z49" s="6">
        <f t="shared" si="28"/>
        <v>13.063465627834859</v>
      </c>
      <c r="AA49" s="6">
        <v>0.96</v>
      </c>
      <c r="AB49" s="6">
        <f t="shared" si="29"/>
        <v>0.88810544626779808</v>
      </c>
      <c r="AC49" s="6">
        <f t="shared" si="30"/>
        <v>0.9266703734140106</v>
      </c>
      <c r="AD49" s="6">
        <f t="shared" si="31"/>
        <v>0.92667037341401026</v>
      </c>
      <c r="AE49">
        <v>382</v>
      </c>
      <c r="AF49" s="1">
        <f t="shared" si="32"/>
        <v>149.16119374935832</v>
      </c>
      <c r="AG49" s="1">
        <f t="shared" si="33"/>
        <v>371.09913207459317</v>
      </c>
      <c r="AH49" s="1">
        <f t="shared" si="34"/>
        <v>371.09913207459329</v>
      </c>
      <c r="AI49" s="7">
        <v>0.17100000000000001</v>
      </c>
      <c r="AJ49" s="7">
        <f t="shared" si="35"/>
        <v>0.16056544227802563</v>
      </c>
      <c r="AK49" s="7">
        <f t="shared" si="36"/>
        <v>0.16866554811964973</v>
      </c>
      <c r="AL49" s="7">
        <f t="shared" si="37"/>
        <v>0.16866554811964976</v>
      </c>
      <c r="AM49" s="6">
        <v>10.251681814091604</v>
      </c>
      <c r="AN49" s="6">
        <f t="shared" si="38"/>
        <v>10.004241948932986</v>
      </c>
      <c r="AO49" s="6">
        <f t="shared" si="39"/>
        <v>10.216448525797828</v>
      </c>
      <c r="AP49" s="6">
        <f t="shared" si="40"/>
        <v>10.216448525797826</v>
      </c>
      <c r="AQ49">
        <v>35817</v>
      </c>
      <c r="AR49">
        <v>167</v>
      </c>
    </row>
    <row r="50" spans="1:47" x14ac:dyDescent="0.2">
      <c r="A50" s="51" t="s">
        <v>24</v>
      </c>
      <c r="C50" s="6">
        <v>7.23</v>
      </c>
      <c r="D50" s="6">
        <f t="shared" si="11"/>
        <v>7.3279789805826088</v>
      </c>
      <c r="E50" s="6">
        <f t="shared" si="12"/>
        <v>6.822070207954833</v>
      </c>
      <c r="F50" s="6">
        <f t="shared" si="13"/>
        <v>6.822070207954833</v>
      </c>
      <c r="G50" s="6">
        <v>13.8</v>
      </c>
      <c r="H50" s="6">
        <f t="shared" si="14"/>
        <v>13.528455440161069</v>
      </c>
      <c r="I50" s="6">
        <f t="shared" si="15"/>
        <v>13.688298459716449</v>
      </c>
      <c r="J50" s="6">
        <f t="shared" si="16"/>
        <v>13.688298459716449</v>
      </c>
      <c r="K50" s="6">
        <v>49.94</v>
      </c>
      <c r="L50" s="6">
        <f t="shared" si="17"/>
        <v>49.816226349992476</v>
      </c>
      <c r="M50" s="6">
        <f t="shared" si="18"/>
        <v>50.050355879835649</v>
      </c>
      <c r="N50" s="6">
        <f t="shared" si="19"/>
        <v>50.050355879835642</v>
      </c>
      <c r="O50" s="7">
        <v>0.27300000000000002</v>
      </c>
      <c r="P50" s="7">
        <f t="shared" si="20"/>
        <v>0.24069023123383285</v>
      </c>
      <c r="Q50" s="7">
        <f t="shared" si="21"/>
        <v>0.23745172996180244</v>
      </c>
      <c r="R50" s="7">
        <f t="shared" si="22"/>
        <v>0.23745172996180242</v>
      </c>
      <c r="S50" s="6">
        <v>0.52</v>
      </c>
      <c r="T50" s="6">
        <f t="shared" si="23"/>
        <v>0.47831435597659089</v>
      </c>
      <c r="U50" s="6">
        <f t="shared" si="24"/>
        <v>0.4908219042490109</v>
      </c>
      <c r="V50" s="6">
        <f t="shared" si="25"/>
        <v>0.49082190424901073</v>
      </c>
      <c r="W50" s="6">
        <v>11.4</v>
      </c>
      <c r="X50" s="6">
        <f t="shared" si="26"/>
        <v>11.424245664435013</v>
      </c>
      <c r="Y50" s="6">
        <f t="shared" si="27"/>
        <v>11.370785134716511</v>
      </c>
      <c r="Z50" s="6">
        <f t="shared" si="28"/>
        <v>11.370785134716513</v>
      </c>
      <c r="AA50" s="6">
        <v>2.71</v>
      </c>
      <c r="AB50" s="6">
        <f t="shared" si="29"/>
        <v>2.736120884639019</v>
      </c>
      <c r="AC50" s="6">
        <f t="shared" si="30"/>
        <v>2.672897080185975</v>
      </c>
      <c r="AD50" s="6">
        <f t="shared" si="31"/>
        <v>2.672897080185975</v>
      </c>
      <c r="AE50">
        <v>289</v>
      </c>
      <c r="AF50" s="1">
        <f t="shared" si="32"/>
        <v>110.76751585164145</v>
      </c>
      <c r="AG50" s="1">
        <f t="shared" si="33"/>
        <v>255.73892963841246</v>
      </c>
      <c r="AH50" s="1">
        <f t="shared" si="34"/>
        <v>255.73892963841246</v>
      </c>
      <c r="AI50" s="7">
        <v>0.16800000000000001</v>
      </c>
      <c r="AJ50" s="7">
        <f t="shared" si="35"/>
        <v>0.16274761533308818</v>
      </c>
      <c r="AK50" s="7">
        <f t="shared" si="36"/>
        <v>0.16941787478190323</v>
      </c>
      <c r="AL50" s="7">
        <f t="shared" si="37"/>
        <v>0.16941787478190323</v>
      </c>
      <c r="AM50" s="6">
        <v>11.117568613335733</v>
      </c>
      <c r="AN50" s="6">
        <f t="shared" si="38"/>
        <v>10.946901507256799</v>
      </c>
      <c r="AO50" s="6">
        <f t="shared" si="39"/>
        <v>10.981475684235157</v>
      </c>
      <c r="AP50" s="6">
        <f t="shared" si="40"/>
        <v>10.981475684235157</v>
      </c>
      <c r="AQ50">
        <v>35564</v>
      </c>
      <c r="AR50">
        <v>209</v>
      </c>
    </row>
    <row r="51" spans="1:47" x14ac:dyDescent="0.2">
      <c r="A51" s="51" t="s">
        <v>24</v>
      </c>
      <c r="C51" s="6">
        <v>7.23</v>
      </c>
      <c r="D51" s="6">
        <f t="shared" si="11"/>
        <v>7.8587710696813557</v>
      </c>
      <c r="E51" s="6">
        <f t="shared" si="12"/>
        <v>7.1885707322218781</v>
      </c>
      <c r="F51" s="6">
        <f t="shared" si="13"/>
        <v>7.1885707322218773</v>
      </c>
      <c r="G51" s="6">
        <v>13.8</v>
      </c>
      <c r="H51" s="6">
        <f t="shared" si="14"/>
        <v>13.370012154071503</v>
      </c>
      <c r="I51" s="6">
        <f t="shared" si="15"/>
        <v>13.565410667286447</v>
      </c>
      <c r="J51" s="6">
        <f t="shared" si="16"/>
        <v>13.565410667286443</v>
      </c>
      <c r="K51" s="6">
        <v>49.94</v>
      </c>
      <c r="L51" s="6">
        <f t="shared" si="17"/>
        <v>49.625852129290863</v>
      </c>
      <c r="M51" s="6">
        <f t="shared" si="18"/>
        <v>49.925489024298471</v>
      </c>
      <c r="N51" s="6">
        <f t="shared" si="19"/>
        <v>49.925489024298457</v>
      </c>
      <c r="O51" s="7">
        <v>0.27300000000000002</v>
      </c>
      <c r="P51" s="7">
        <f t="shared" si="20"/>
        <v>0.24689968644134852</v>
      </c>
      <c r="Q51" s="7">
        <f t="shared" si="21"/>
        <v>0.24328559654033483</v>
      </c>
      <c r="R51" s="7">
        <f t="shared" si="22"/>
        <v>0.24328559654033477</v>
      </c>
      <c r="S51" s="6">
        <v>0.52</v>
      </c>
      <c r="T51" s="6">
        <f t="shared" si="23"/>
        <v>0.47785133171601879</v>
      </c>
      <c r="U51" s="6">
        <f t="shared" si="24"/>
        <v>0.4903981840033686</v>
      </c>
      <c r="V51" s="6">
        <f t="shared" si="25"/>
        <v>0.49039818400336843</v>
      </c>
      <c r="W51" s="6">
        <v>11.4</v>
      </c>
      <c r="X51" s="6">
        <f t="shared" si="26"/>
        <v>11.335688602133569</v>
      </c>
      <c r="Y51" s="6">
        <f t="shared" si="27"/>
        <v>11.285229794360914</v>
      </c>
      <c r="Z51" s="6">
        <f t="shared" si="28"/>
        <v>11.285229794360914</v>
      </c>
      <c r="AA51" s="6">
        <v>2.71</v>
      </c>
      <c r="AB51" s="6">
        <f t="shared" si="29"/>
        <v>2.6844038385505464</v>
      </c>
      <c r="AC51" s="6">
        <f t="shared" si="30"/>
        <v>2.6240286101505497</v>
      </c>
      <c r="AD51" s="6">
        <f t="shared" si="31"/>
        <v>2.6240286101505497</v>
      </c>
      <c r="AE51">
        <v>289</v>
      </c>
      <c r="AF51" s="1">
        <f t="shared" si="32"/>
        <v>123.52812552066835</v>
      </c>
      <c r="AG51" s="1">
        <f t="shared" si="33"/>
        <v>294.08030757437638</v>
      </c>
      <c r="AH51" s="1">
        <f t="shared" si="34"/>
        <v>294.08030757437643</v>
      </c>
      <c r="AI51" s="7">
        <v>0.16800000000000001</v>
      </c>
      <c r="AJ51" s="7">
        <f t="shared" si="35"/>
        <v>0.15919778628528514</v>
      </c>
      <c r="AK51" s="7">
        <f t="shared" si="36"/>
        <v>0.1681940346135406</v>
      </c>
      <c r="AL51" s="7">
        <f t="shared" si="37"/>
        <v>0.1681940346135406</v>
      </c>
      <c r="AM51" s="6">
        <v>11.117568613335733</v>
      </c>
      <c r="AN51" s="6">
        <f t="shared" si="38"/>
        <v>10.881172081525772</v>
      </c>
      <c r="AO51" s="6">
        <f t="shared" si="39"/>
        <v>10.928132146423756</v>
      </c>
      <c r="AP51" s="6">
        <f t="shared" si="40"/>
        <v>10.928132146423755</v>
      </c>
      <c r="AQ51">
        <v>35753</v>
      </c>
      <c r="AR51">
        <v>209</v>
      </c>
    </row>
    <row r="52" spans="1:47" x14ac:dyDescent="0.2">
      <c r="A52" s="51" t="s">
        <v>24</v>
      </c>
      <c r="C52" s="6">
        <v>7.23</v>
      </c>
      <c r="D52" s="6">
        <f t="shared" si="11"/>
        <v>7.7182943823040473</v>
      </c>
      <c r="E52" s="6">
        <f t="shared" si="12"/>
        <v>7.0915746001610191</v>
      </c>
      <c r="F52" s="6">
        <f t="shared" si="13"/>
        <v>7.0915746001610183</v>
      </c>
      <c r="G52" s="6">
        <v>13.8</v>
      </c>
      <c r="H52" s="6">
        <f t="shared" si="14"/>
        <v>13.463329110835316</v>
      </c>
      <c r="I52" s="6">
        <f t="shared" si="15"/>
        <v>13.637786815850474</v>
      </c>
      <c r="J52" s="6">
        <f t="shared" si="16"/>
        <v>13.637786815850472</v>
      </c>
      <c r="K52" s="6">
        <v>49.94</v>
      </c>
      <c r="L52" s="6">
        <f t="shared" si="17"/>
        <v>49.698102789007102</v>
      </c>
      <c r="M52" s="6">
        <f t="shared" si="18"/>
        <v>49.972878385400016</v>
      </c>
      <c r="N52" s="6">
        <f t="shared" si="19"/>
        <v>49.972878385400008</v>
      </c>
      <c r="O52" s="7">
        <v>0.27300000000000002</v>
      </c>
      <c r="P52" s="7">
        <f t="shared" si="20"/>
        <v>0.2729134822947118</v>
      </c>
      <c r="Q52" s="7">
        <f t="shared" si="21"/>
        <v>0.26772590718562539</v>
      </c>
      <c r="R52" s="7">
        <f t="shared" si="22"/>
        <v>0.26772590718562533</v>
      </c>
      <c r="S52" s="6">
        <v>0.52</v>
      </c>
      <c r="T52" s="6">
        <f t="shared" si="23"/>
        <v>0.48737098330355422</v>
      </c>
      <c r="U52" s="6">
        <f t="shared" si="24"/>
        <v>0.49910975584220801</v>
      </c>
      <c r="V52" s="6">
        <f t="shared" si="25"/>
        <v>0.49910975584220796</v>
      </c>
      <c r="W52" s="6">
        <v>11.4</v>
      </c>
      <c r="X52" s="6">
        <f t="shared" si="26"/>
        <v>11.359404679496155</v>
      </c>
      <c r="Y52" s="6">
        <f t="shared" si="27"/>
        <v>11.308141993771381</v>
      </c>
      <c r="Z52" s="6">
        <f t="shared" si="28"/>
        <v>11.308141993771383</v>
      </c>
      <c r="AA52" s="6">
        <v>2.71</v>
      </c>
      <c r="AB52" s="6">
        <f t="shared" si="29"/>
        <v>2.7017150353206758</v>
      </c>
      <c r="AC52" s="6">
        <f t="shared" si="30"/>
        <v>2.6403863058161381</v>
      </c>
      <c r="AD52" s="6">
        <f t="shared" si="31"/>
        <v>2.6403863058161381</v>
      </c>
      <c r="AE52">
        <v>289</v>
      </c>
      <c r="AF52" s="1">
        <f t="shared" si="32"/>
        <v>106.8200238790003</v>
      </c>
      <c r="AG52" s="1">
        <f t="shared" si="33"/>
        <v>243.87803227160504</v>
      </c>
      <c r="AH52" s="1">
        <f t="shared" si="34"/>
        <v>243.87803227160515</v>
      </c>
      <c r="AI52" s="7">
        <v>0.16800000000000001</v>
      </c>
      <c r="AJ52" s="7">
        <f t="shared" si="35"/>
        <v>0.16041584698417641</v>
      </c>
      <c r="AK52" s="7">
        <f t="shared" si="36"/>
        <v>0.16861397359954039</v>
      </c>
      <c r="AL52" s="7">
        <f t="shared" si="37"/>
        <v>0.16861397359954039</v>
      </c>
      <c r="AM52" s="6">
        <v>11.117568613335733</v>
      </c>
      <c r="AN52" s="6">
        <f t="shared" si="38"/>
        <v>10.870288858830836</v>
      </c>
      <c r="AO52" s="6">
        <f t="shared" si="39"/>
        <v>10.919299730882612</v>
      </c>
      <c r="AP52" s="6">
        <f t="shared" si="40"/>
        <v>10.91929973088261</v>
      </c>
      <c r="AQ52">
        <v>35787</v>
      </c>
      <c r="AR52">
        <v>210</v>
      </c>
    </row>
    <row r="53" spans="1:47" x14ac:dyDescent="0.2">
      <c r="A53" s="51" t="s">
        <v>24</v>
      </c>
      <c r="C53" s="6">
        <v>7.23</v>
      </c>
      <c r="D53" s="6">
        <f t="shared" si="11"/>
        <v>8.0228060097713954</v>
      </c>
      <c r="E53" s="6">
        <f t="shared" si="12"/>
        <v>7.3018333312240431</v>
      </c>
      <c r="F53" s="6">
        <f t="shared" si="13"/>
        <v>7.3018333312240422</v>
      </c>
      <c r="G53" s="6">
        <v>13.8</v>
      </c>
      <c r="H53" s="6">
        <f t="shared" si="14"/>
        <v>13.559866186406579</v>
      </c>
      <c r="I53" s="6">
        <f t="shared" si="15"/>
        <v>13.712660471890999</v>
      </c>
      <c r="J53" s="6">
        <f t="shared" si="16"/>
        <v>13.712660471890995</v>
      </c>
      <c r="K53" s="6">
        <v>49.94</v>
      </c>
      <c r="L53" s="6">
        <f t="shared" si="17"/>
        <v>49.553275411413381</v>
      </c>
      <c r="M53" s="6">
        <f t="shared" si="18"/>
        <v>49.877885800956726</v>
      </c>
      <c r="N53" s="6">
        <f t="shared" si="19"/>
        <v>49.877885800956719</v>
      </c>
      <c r="O53" s="7">
        <v>0.27300000000000002</v>
      </c>
      <c r="P53" s="7">
        <f t="shared" si="20"/>
        <v>0.25522200240576143</v>
      </c>
      <c r="Q53" s="7">
        <f t="shared" si="21"/>
        <v>0.25110452418184681</v>
      </c>
      <c r="R53" s="7">
        <f t="shared" si="22"/>
        <v>0.25110452418184676</v>
      </c>
      <c r="S53" s="6">
        <v>0.52</v>
      </c>
      <c r="T53" s="6">
        <f t="shared" si="23"/>
        <v>0.48417740401157677</v>
      </c>
      <c r="U53" s="6">
        <f t="shared" si="24"/>
        <v>0.49618726491181314</v>
      </c>
      <c r="V53" s="6">
        <f t="shared" si="25"/>
        <v>0.49618726491181303</v>
      </c>
      <c r="W53" s="6">
        <v>11.4</v>
      </c>
      <c r="X53" s="6">
        <f t="shared" si="26"/>
        <v>11.276586050871162</v>
      </c>
      <c r="Y53" s="6">
        <f t="shared" si="27"/>
        <v>11.228130577678149</v>
      </c>
      <c r="Z53" s="6">
        <f t="shared" si="28"/>
        <v>11.228130577678149</v>
      </c>
      <c r="AA53" s="6">
        <v>2.71</v>
      </c>
      <c r="AB53" s="6">
        <f t="shared" si="29"/>
        <v>2.6939744696745462</v>
      </c>
      <c r="AC53" s="6">
        <f t="shared" si="30"/>
        <v>2.633072090698592</v>
      </c>
      <c r="AD53" s="6">
        <f t="shared" si="31"/>
        <v>2.633072090698592</v>
      </c>
      <c r="AE53">
        <v>289</v>
      </c>
      <c r="AF53" s="1">
        <f t="shared" si="32"/>
        <v>115.10867374565049</v>
      </c>
      <c r="AG53" s="1">
        <f t="shared" si="33"/>
        <v>268.78266185897388</v>
      </c>
      <c r="AH53" s="1">
        <f t="shared" si="34"/>
        <v>268.78266185897388</v>
      </c>
      <c r="AI53" s="7">
        <v>0.16800000000000001</v>
      </c>
      <c r="AJ53" s="7">
        <f t="shared" si="35"/>
        <v>0.15807177995370975</v>
      </c>
      <c r="AK53" s="7">
        <f t="shared" si="36"/>
        <v>0.16780583231989338</v>
      </c>
      <c r="AL53" s="7">
        <f t="shared" si="37"/>
        <v>0.16780583231989341</v>
      </c>
      <c r="AM53" s="6">
        <v>11.117568613335733</v>
      </c>
      <c r="AN53" s="6">
        <f t="shared" si="38"/>
        <v>10.839940363717925</v>
      </c>
      <c r="AO53" s="6">
        <f t="shared" si="39"/>
        <v>10.894670029975147</v>
      </c>
      <c r="AP53" s="6">
        <f t="shared" si="40"/>
        <v>10.894670029975144</v>
      </c>
      <c r="AQ53">
        <v>35879</v>
      </c>
      <c r="AR53">
        <v>210</v>
      </c>
    </row>
    <row r="54" spans="1:47" x14ac:dyDescent="0.2">
      <c r="A54" s="51" t="s">
        <v>24</v>
      </c>
      <c r="C54" s="6">
        <v>7.23</v>
      </c>
      <c r="D54" s="6">
        <f t="shared" si="11"/>
        <v>7.7125326082379093</v>
      </c>
      <c r="E54" s="6">
        <f t="shared" si="12"/>
        <v>7.0875962190597983</v>
      </c>
      <c r="F54" s="6">
        <f t="shared" si="13"/>
        <v>7.0875962190597983</v>
      </c>
      <c r="G54" s="6">
        <v>13.8</v>
      </c>
      <c r="H54" s="6">
        <f t="shared" si="14"/>
        <v>13.486342055446501</v>
      </c>
      <c r="I54" s="6">
        <f t="shared" si="15"/>
        <v>13.65563553655287</v>
      </c>
      <c r="J54" s="6">
        <f t="shared" si="16"/>
        <v>13.655635536552866</v>
      </c>
      <c r="K54" s="6">
        <v>49.94</v>
      </c>
      <c r="L54" s="6">
        <f t="shared" si="17"/>
        <v>49.922422778886656</v>
      </c>
      <c r="M54" s="6">
        <f t="shared" si="18"/>
        <v>50.120010343010463</v>
      </c>
      <c r="N54" s="6">
        <f t="shared" si="19"/>
        <v>50.120010343010456</v>
      </c>
      <c r="O54" s="7">
        <v>0.27300000000000002</v>
      </c>
      <c r="P54" s="7">
        <f t="shared" si="20"/>
        <v>0.26977874324371293</v>
      </c>
      <c r="Q54" s="7">
        <f t="shared" si="21"/>
        <v>0.26478077773853514</v>
      </c>
      <c r="R54" s="7">
        <f t="shared" si="22"/>
        <v>0.26478077773853509</v>
      </c>
      <c r="S54" s="6">
        <v>0.52</v>
      </c>
      <c r="T54" s="6">
        <f t="shared" si="23"/>
        <v>0.48897248602773125</v>
      </c>
      <c r="U54" s="6">
        <f t="shared" si="24"/>
        <v>0.50057531431391022</v>
      </c>
      <c r="V54" s="6">
        <f t="shared" si="25"/>
        <v>0.50057531431391</v>
      </c>
      <c r="W54" s="6">
        <v>11.4</v>
      </c>
      <c r="X54" s="6">
        <f t="shared" si="26"/>
        <v>11.39744617637489</v>
      </c>
      <c r="Y54" s="6">
        <f t="shared" si="27"/>
        <v>11.344894039610681</v>
      </c>
      <c r="Z54" s="6">
        <f t="shared" si="28"/>
        <v>11.344894039610683</v>
      </c>
      <c r="AA54" s="6">
        <v>2.71</v>
      </c>
      <c r="AB54" s="6">
        <f t="shared" si="29"/>
        <v>2.7093802487912972</v>
      </c>
      <c r="AC54" s="6">
        <f t="shared" si="30"/>
        <v>2.6476293191576845</v>
      </c>
      <c r="AD54" s="6">
        <f t="shared" si="31"/>
        <v>2.6476293191576845</v>
      </c>
      <c r="AE54">
        <v>289</v>
      </c>
      <c r="AF54" s="1">
        <f t="shared" si="32"/>
        <v>113.85966578031942</v>
      </c>
      <c r="AG54" s="1">
        <f t="shared" si="33"/>
        <v>265.0298093161972</v>
      </c>
      <c r="AH54" s="1">
        <f t="shared" si="34"/>
        <v>265.02980931619726</v>
      </c>
      <c r="AI54" s="7">
        <v>0.16800000000000001</v>
      </c>
      <c r="AJ54" s="7">
        <f t="shared" si="35"/>
        <v>0.16088158623292106</v>
      </c>
      <c r="AK54" s="7">
        <f t="shared" si="36"/>
        <v>0.16877454200802458</v>
      </c>
      <c r="AL54" s="7">
        <f t="shared" si="37"/>
        <v>0.16877454200802458</v>
      </c>
      <c r="AM54" s="6">
        <v>11.117568613335733</v>
      </c>
      <c r="AN54" s="6">
        <f t="shared" si="38"/>
        <v>10.868019440292365</v>
      </c>
      <c r="AO54" s="6">
        <f t="shared" si="39"/>
        <v>10.917457955874381</v>
      </c>
      <c r="AP54" s="6">
        <f t="shared" si="40"/>
        <v>10.917457955874378</v>
      </c>
      <c r="AQ54">
        <v>35488</v>
      </c>
      <c r="AR54">
        <v>209</v>
      </c>
    </row>
    <row r="55" spans="1:47" x14ac:dyDescent="0.2">
      <c r="A55" s="51" t="s">
        <v>25</v>
      </c>
      <c r="C55" s="6">
        <v>3.48</v>
      </c>
      <c r="D55" s="6">
        <f t="shared" si="11"/>
        <v>2.4669741652912678</v>
      </c>
      <c r="E55" s="6">
        <f t="shared" si="12"/>
        <v>3.465650905824897</v>
      </c>
      <c r="F55" s="6">
        <f t="shared" si="13"/>
        <v>3.465650905824897</v>
      </c>
      <c r="G55" s="6">
        <v>13.65</v>
      </c>
      <c r="H55" s="6">
        <f t="shared" si="14"/>
        <v>13.667021048967738</v>
      </c>
      <c r="I55" s="6">
        <f t="shared" si="15"/>
        <v>13.795769228552594</v>
      </c>
      <c r="J55" s="6">
        <f t="shared" si="16"/>
        <v>13.795769228552592</v>
      </c>
      <c r="K55" s="6">
        <v>54.11</v>
      </c>
      <c r="L55" s="6">
        <f t="shared" si="17"/>
        <v>55.703970458300518</v>
      </c>
      <c r="M55" s="6">
        <f t="shared" si="18"/>
        <v>53.912139740604715</v>
      </c>
      <c r="N55" s="6">
        <f t="shared" si="19"/>
        <v>53.912139740604708</v>
      </c>
      <c r="O55" s="7">
        <v>0.36</v>
      </c>
      <c r="P55" s="7">
        <f t="shared" si="20"/>
        <v>0.3765414521126384</v>
      </c>
      <c r="Q55" s="7">
        <f t="shared" si="21"/>
        <v>0.3650857768550676</v>
      </c>
      <c r="R55" s="7">
        <f t="shared" si="22"/>
        <v>0.36508577685506755</v>
      </c>
      <c r="S55" s="6">
        <v>1.69</v>
      </c>
      <c r="T55" s="6">
        <f t="shared" si="23"/>
        <v>1.794614273134383</v>
      </c>
      <c r="U55" s="6">
        <f t="shared" si="24"/>
        <v>1.6953871327488503</v>
      </c>
      <c r="V55" s="6">
        <f t="shared" si="25"/>
        <v>1.6953871327488503</v>
      </c>
      <c r="W55" s="6">
        <v>6.95</v>
      </c>
      <c r="X55" s="6">
        <f t="shared" si="26"/>
        <v>6.9219380786470674</v>
      </c>
      <c r="Y55" s="6">
        <f t="shared" si="27"/>
        <v>7.0210873480342979</v>
      </c>
      <c r="Z55" s="6">
        <f t="shared" si="28"/>
        <v>7.0210873480342988</v>
      </c>
      <c r="AA55" s="6">
        <v>2.2400000000000002</v>
      </c>
      <c r="AB55" s="6">
        <f t="shared" si="29"/>
        <v>2.3542523249539093</v>
      </c>
      <c r="AC55" s="6">
        <f t="shared" si="30"/>
        <v>2.3120618492928813</v>
      </c>
      <c r="AD55" s="6">
        <f t="shared" si="31"/>
        <v>2.3120618492928813</v>
      </c>
      <c r="AE55">
        <v>16</v>
      </c>
      <c r="AF55" s="1">
        <f t="shared" si="32"/>
        <v>20.562305458890449</v>
      </c>
      <c r="AG55" s="1">
        <f t="shared" si="33"/>
        <v>-15.297655067759742</v>
      </c>
      <c r="AH55" s="1">
        <f t="shared" si="34"/>
        <v>-15.297655067759685</v>
      </c>
      <c r="AI55" s="7">
        <v>0.18</v>
      </c>
      <c r="AJ55" s="7">
        <f t="shared" si="35"/>
        <v>0.18271224029441166</v>
      </c>
      <c r="AK55" s="7">
        <f t="shared" si="36"/>
        <v>0.17630088510294517</v>
      </c>
      <c r="AL55" s="7">
        <f t="shared" si="37"/>
        <v>0.17630088510294517</v>
      </c>
      <c r="AM55" s="6">
        <v>12.110450823360029</v>
      </c>
      <c r="AN55" s="6">
        <f t="shared" si="38"/>
        <v>12.37104970292412</v>
      </c>
      <c r="AO55" s="6">
        <f t="shared" si="39"/>
        <v>12.137260970348773</v>
      </c>
      <c r="AP55" s="6">
        <f t="shared" si="40"/>
        <v>12.13726097034877</v>
      </c>
      <c r="AQ55">
        <v>36875</v>
      </c>
      <c r="AR55">
        <v>172</v>
      </c>
    </row>
    <row r="56" spans="1:47" x14ac:dyDescent="0.2">
      <c r="A56" s="51" t="s">
        <v>25</v>
      </c>
      <c r="C56" s="6">
        <v>3.48</v>
      </c>
      <c r="D56" s="6">
        <f t="shared" si="11"/>
        <v>2.7872554684289121</v>
      </c>
      <c r="E56" s="6">
        <f t="shared" si="12"/>
        <v>3.686798258853818</v>
      </c>
      <c r="F56" s="6">
        <f t="shared" si="13"/>
        <v>3.686798258853818</v>
      </c>
      <c r="G56" s="6">
        <v>13.65</v>
      </c>
      <c r="H56" s="6">
        <f t="shared" si="14"/>
        <v>13.977325371567359</v>
      </c>
      <c r="I56" s="6">
        <f t="shared" si="15"/>
        <v>14.036439654715043</v>
      </c>
      <c r="J56" s="6">
        <f t="shared" si="16"/>
        <v>14.036439654715041</v>
      </c>
      <c r="K56" s="6">
        <v>54.11</v>
      </c>
      <c r="L56" s="6">
        <f t="shared" si="17"/>
        <v>56.276078425206194</v>
      </c>
      <c r="M56" s="6">
        <f t="shared" si="18"/>
        <v>54.287386570726994</v>
      </c>
      <c r="N56" s="6">
        <f t="shared" si="19"/>
        <v>54.28738657072698</v>
      </c>
      <c r="O56" s="7">
        <v>0.36</v>
      </c>
      <c r="P56" s="7">
        <f t="shared" si="20"/>
        <v>0.39238767230727856</v>
      </c>
      <c r="Q56" s="7">
        <f t="shared" si="21"/>
        <v>0.3799735135888288</v>
      </c>
      <c r="R56" s="7">
        <f t="shared" si="22"/>
        <v>0.37997351358882875</v>
      </c>
      <c r="S56" s="6">
        <v>1.69</v>
      </c>
      <c r="T56" s="6">
        <f t="shared" si="23"/>
        <v>1.8095322729153944</v>
      </c>
      <c r="U56" s="6">
        <f t="shared" si="24"/>
        <v>1.7090388116563258</v>
      </c>
      <c r="V56" s="6">
        <f t="shared" si="25"/>
        <v>1.7090388116563258</v>
      </c>
      <c r="W56" s="6">
        <v>6.95</v>
      </c>
      <c r="X56" s="6">
        <f t="shared" si="26"/>
        <v>6.8825281825358644</v>
      </c>
      <c r="Y56" s="6">
        <f t="shared" si="27"/>
        <v>6.9830132860956189</v>
      </c>
      <c r="Z56" s="6">
        <f t="shared" si="28"/>
        <v>6.9830132860956189</v>
      </c>
      <c r="AA56" s="6">
        <v>2.2400000000000002</v>
      </c>
      <c r="AB56" s="6">
        <f t="shared" si="29"/>
        <v>2.3681205287901781</v>
      </c>
      <c r="AC56" s="6">
        <f t="shared" si="30"/>
        <v>2.3251661921522642</v>
      </c>
      <c r="AD56" s="6">
        <f t="shared" si="31"/>
        <v>2.3251661921522642</v>
      </c>
      <c r="AE56">
        <v>16</v>
      </c>
      <c r="AF56" s="1">
        <f t="shared" si="32"/>
        <v>36.511995459503815</v>
      </c>
      <c r="AG56" s="1">
        <f t="shared" si="33"/>
        <v>32.625846092166924</v>
      </c>
      <c r="AH56" s="1">
        <f t="shared" si="34"/>
        <v>32.625846092166967</v>
      </c>
      <c r="AI56" s="7">
        <v>0.18</v>
      </c>
      <c r="AJ56" s="7">
        <f t="shared" si="35"/>
        <v>0.20461078253281262</v>
      </c>
      <c r="AK56" s="7">
        <f t="shared" si="36"/>
        <v>0.18385063334688587</v>
      </c>
      <c r="AL56" s="7">
        <f t="shared" si="37"/>
        <v>0.18385063334688589</v>
      </c>
      <c r="AM56" s="6">
        <v>12.110450823360029</v>
      </c>
      <c r="AN56" s="6">
        <f t="shared" si="38"/>
        <v>12.463175926185059</v>
      </c>
      <c r="AO56" s="6">
        <f t="shared" si="39"/>
        <v>12.212027159453354</v>
      </c>
      <c r="AP56" s="6">
        <f t="shared" si="40"/>
        <v>12.212027159453351</v>
      </c>
      <c r="AQ56">
        <v>36670</v>
      </c>
      <c r="AR56">
        <v>171</v>
      </c>
    </row>
    <row r="57" spans="1:47" x14ac:dyDescent="0.2">
      <c r="A57" s="51" t="s">
        <v>25</v>
      </c>
      <c r="C57" s="6">
        <v>3.48</v>
      </c>
      <c r="D57" s="6">
        <f t="shared" si="11"/>
        <v>2.412022872296208</v>
      </c>
      <c r="E57" s="6">
        <f t="shared" si="12"/>
        <v>3.4277082195915032</v>
      </c>
      <c r="F57" s="6">
        <f t="shared" si="13"/>
        <v>3.4277082195915032</v>
      </c>
      <c r="G57" s="6">
        <v>13.65</v>
      </c>
      <c r="H57" s="6">
        <f t="shared" si="14"/>
        <v>13.731149775628282</v>
      </c>
      <c r="I57" s="6">
        <f t="shared" si="15"/>
        <v>13.845507136956025</v>
      </c>
      <c r="J57" s="6">
        <f t="shared" si="16"/>
        <v>13.845507136956021</v>
      </c>
      <c r="K57" s="6">
        <v>54.11</v>
      </c>
      <c r="L57" s="6">
        <f t="shared" si="17"/>
        <v>56.008372848777014</v>
      </c>
      <c r="M57" s="6">
        <f t="shared" si="18"/>
        <v>54.111797914787743</v>
      </c>
      <c r="N57" s="6">
        <f t="shared" si="19"/>
        <v>54.111797914787736</v>
      </c>
      <c r="O57" s="7">
        <v>0.36</v>
      </c>
      <c r="P57" s="7">
        <f t="shared" si="20"/>
        <v>0.38806512296123524</v>
      </c>
      <c r="Q57" s="7">
        <f t="shared" si="21"/>
        <v>0.37591242041379191</v>
      </c>
      <c r="R57" s="7">
        <f t="shared" si="22"/>
        <v>0.37591242041379191</v>
      </c>
      <c r="S57" s="6">
        <v>1.69</v>
      </c>
      <c r="T57" s="6">
        <f t="shared" si="23"/>
        <v>1.7880641152193328</v>
      </c>
      <c r="U57" s="6">
        <f t="shared" si="24"/>
        <v>1.6893929878257929</v>
      </c>
      <c r="V57" s="6">
        <f t="shared" si="25"/>
        <v>1.6893929878257929</v>
      </c>
      <c r="W57" s="6">
        <v>6.95</v>
      </c>
      <c r="X57" s="6">
        <f t="shared" si="26"/>
        <v>6.8959758562310771</v>
      </c>
      <c r="Y57" s="6">
        <f t="shared" si="27"/>
        <v>6.9960051386942128</v>
      </c>
      <c r="Z57" s="6">
        <f t="shared" si="28"/>
        <v>6.9960051386942137</v>
      </c>
      <c r="AA57" s="6">
        <v>2.2400000000000002</v>
      </c>
      <c r="AB57" s="6">
        <f t="shared" si="29"/>
        <v>2.368698235636554</v>
      </c>
      <c r="AC57" s="6">
        <f t="shared" si="30"/>
        <v>2.3257120788926455</v>
      </c>
      <c r="AD57" s="6">
        <f t="shared" si="31"/>
        <v>2.3257120788926455</v>
      </c>
      <c r="AE57">
        <v>16</v>
      </c>
      <c r="AF57" s="1">
        <f t="shared" si="32"/>
        <v>41.550368184909416</v>
      </c>
      <c r="AG57" s="1">
        <f t="shared" si="33"/>
        <v>47.764476444282408</v>
      </c>
      <c r="AH57" s="1">
        <f t="shared" si="34"/>
        <v>47.764476444282451</v>
      </c>
      <c r="AI57" s="7">
        <v>0.18</v>
      </c>
      <c r="AJ57" s="7">
        <f t="shared" si="35"/>
        <v>0.18686138379147479</v>
      </c>
      <c r="AK57" s="7">
        <f t="shared" si="36"/>
        <v>0.17773134510753302</v>
      </c>
      <c r="AL57" s="7">
        <f t="shared" si="37"/>
        <v>0.17773134510753302</v>
      </c>
      <c r="AM57" s="6">
        <v>12.110450823360029</v>
      </c>
      <c r="AN57" s="6">
        <f t="shared" si="38"/>
        <v>12.418338259811698</v>
      </c>
      <c r="AO57" s="6">
        <f t="shared" si="39"/>
        <v>12.175638590331362</v>
      </c>
      <c r="AP57" s="6">
        <f t="shared" si="40"/>
        <v>12.175638590331358</v>
      </c>
      <c r="AQ57">
        <v>36838</v>
      </c>
      <c r="AR57">
        <v>172</v>
      </c>
    </row>
    <row r="58" spans="1:47" x14ac:dyDescent="0.2">
      <c r="A58" s="51" t="s">
        <v>25</v>
      </c>
      <c r="C58" s="6">
        <v>3.48</v>
      </c>
      <c r="D58" s="6">
        <f t="shared" si="11"/>
        <v>2.6535367173272197</v>
      </c>
      <c r="E58" s="6">
        <f t="shared" si="12"/>
        <v>3.5944683364800358</v>
      </c>
      <c r="F58" s="6">
        <f t="shared" si="13"/>
        <v>3.5944683364800367</v>
      </c>
      <c r="G58" s="6">
        <v>13.65</v>
      </c>
      <c r="H58" s="6">
        <f t="shared" si="14"/>
        <v>13.484948061869948</v>
      </c>
      <c r="I58" s="6">
        <f t="shared" si="15"/>
        <v>13.6545543623516</v>
      </c>
      <c r="J58" s="6">
        <f t="shared" si="16"/>
        <v>13.654554362351599</v>
      </c>
      <c r="K58" s="6">
        <v>54.11</v>
      </c>
      <c r="L58" s="6">
        <f t="shared" si="17"/>
        <v>55.059570575423692</v>
      </c>
      <c r="M58" s="6">
        <f t="shared" si="18"/>
        <v>53.489476489315699</v>
      </c>
      <c r="N58" s="6">
        <f t="shared" si="19"/>
        <v>53.489476489315692</v>
      </c>
      <c r="O58" s="7">
        <v>0.36</v>
      </c>
      <c r="P58" s="7">
        <f t="shared" si="20"/>
        <v>0.3756986504202442</v>
      </c>
      <c r="Q58" s="7">
        <f t="shared" si="21"/>
        <v>0.36429395334378145</v>
      </c>
      <c r="R58" s="7">
        <f t="shared" si="22"/>
        <v>0.3642939533437814</v>
      </c>
      <c r="S58" s="6">
        <v>1.69</v>
      </c>
      <c r="T58" s="6">
        <f t="shared" si="23"/>
        <v>1.7740731268410921</v>
      </c>
      <c r="U58" s="6">
        <f t="shared" si="24"/>
        <v>1.6765896305566046</v>
      </c>
      <c r="V58" s="6">
        <f t="shared" si="25"/>
        <v>1.6765896305566046</v>
      </c>
      <c r="W58" s="6">
        <v>6.95</v>
      </c>
      <c r="X58" s="6">
        <f t="shared" si="26"/>
        <v>6.8081412647360304</v>
      </c>
      <c r="Y58" s="6">
        <f t="shared" si="27"/>
        <v>6.9111477803417678</v>
      </c>
      <c r="Z58" s="6">
        <f t="shared" si="28"/>
        <v>6.9111477803417687</v>
      </c>
      <c r="AA58" s="6">
        <v>2.2400000000000002</v>
      </c>
      <c r="AB58" s="6">
        <f t="shared" si="29"/>
        <v>2.3383566925561001</v>
      </c>
      <c r="AC58" s="6">
        <f t="shared" si="30"/>
        <v>2.2970417486823855</v>
      </c>
      <c r="AD58" s="6">
        <f t="shared" si="31"/>
        <v>2.2970417486823855</v>
      </c>
      <c r="AE58">
        <v>16</v>
      </c>
      <c r="AF58" s="1">
        <f t="shared" si="32"/>
        <v>36.720647314582884</v>
      </c>
      <c r="AG58" s="1">
        <f t="shared" si="33"/>
        <v>33.252775356529938</v>
      </c>
      <c r="AH58" s="1">
        <f t="shared" si="34"/>
        <v>33.252775356530009</v>
      </c>
      <c r="AI58" s="7">
        <v>0.18</v>
      </c>
      <c r="AJ58" s="7">
        <f t="shared" si="35"/>
        <v>0.18530519354643415</v>
      </c>
      <c r="AK58" s="7">
        <f t="shared" si="36"/>
        <v>0.17719483247386875</v>
      </c>
      <c r="AL58" s="7">
        <f t="shared" si="37"/>
        <v>0.17719483247386875</v>
      </c>
      <c r="AM58" s="6">
        <v>12.110450823360029</v>
      </c>
      <c r="AN58" s="6">
        <f t="shared" si="38"/>
        <v>12.28273665537183</v>
      </c>
      <c r="AO58" s="6">
        <f t="shared" si="39"/>
        <v>12.065589411698262</v>
      </c>
      <c r="AP58" s="6">
        <f t="shared" si="40"/>
        <v>12.06558941169826</v>
      </c>
      <c r="AQ58">
        <v>37322</v>
      </c>
      <c r="AR58">
        <v>172</v>
      </c>
    </row>
    <row r="59" spans="1:47" x14ac:dyDescent="0.2">
      <c r="A59" s="51" t="s">
        <v>25</v>
      </c>
      <c r="C59" s="6">
        <v>3.48</v>
      </c>
      <c r="D59" s="6">
        <f t="shared" si="11"/>
        <v>2.6080072042116798</v>
      </c>
      <c r="E59" s="6">
        <f t="shared" si="12"/>
        <v>3.5630311866634257</v>
      </c>
      <c r="F59" s="6">
        <f t="shared" si="13"/>
        <v>3.5630311866634266</v>
      </c>
      <c r="G59" s="6">
        <v>13.65</v>
      </c>
      <c r="H59" s="6">
        <f t="shared" si="14"/>
        <v>13.857291807806471</v>
      </c>
      <c r="I59" s="6">
        <f t="shared" si="15"/>
        <v>13.943342244075989</v>
      </c>
      <c r="J59" s="6">
        <f t="shared" si="16"/>
        <v>13.943342244075987</v>
      </c>
      <c r="K59" s="6">
        <v>54.11</v>
      </c>
      <c r="L59" s="6">
        <f t="shared" si="17"/>
        <v>56.536315665557183</v>
      </c>
      <c r="M59" s="6">
        <f t="shared" si="18"/>
        <v>54.458076729176717</v>
      </c>
      <c r="N59" s="6">
        <f t="shared" si="19"/>
        <v>54.45807672917671</v>
      </c>
      <c r="O59" s="7">
        <v>0.36</v>
      </c>
      <c r="P59" s="7">
        <f t="shared" si="20"/>
        <v>0.38683475133153422</v>
      </c>
      <c r="Q59" s="7">
        <f t="shared" si="21"/>
        <v>0.37475646974021282</v>
      </c>
      <c r="R59" s="7">
        <f t="shared" si="22"/>
        <v>0.37475646974021276</v>
      </c>
      <c r="S59" s="6">
        <v>1.69</v>
      </c>
      <c r="T59" s="6">
        <f t="shared" si="23"/>
        <v>1.8133118068605032</v>
      </c>
      <c r="U59" s="6">
        <f t="shared" si="24"/>
        <v>1.7124975182252991</v>
      </c>
      <c r="V59" s="6">
        <f t="shared" si="25"/>
        <v>1.7124975182252995</v>
      </c>
      <c r="W59" s="6">
        <v>6.95</v>
      </c>
      <c r="X59" s="6">
        <f t="shared" si="26"/>
        <v>6.9024719070087972</v>
      </c>
      <c r="Y59" s="6">
        <f t="shared" si="27"/>
        <v>7.0022809999390594</v>
      </c>
      <c r="Z59" s="6">
        <f t="shared" si="28"/>
        <v>7.0022809999390594</v>
      </c>
      <c r="AA59" s="6">
        <v>2.2400000000000002</v>
      </c>
      <c r="AB59" s="6">
        <f t="shared" si="29"/>
        <v>2.391440675054318</v>
      </c>
      <c r="AC59" s="6">
        <f t="shared" si="30"/>
        <v>2.3472018642395929</v>
      </c>
      <c r="AD59" s="6">
        <f t="shared" si="31"/>
        <v>2.3472018642395929</v>
      </c>
      <c r="AE59">
        <v>16</v>
      </c>
      <c r="AF59" s="1">
        <f t="shared" si="32"/>
        <v>38.04073975743546</v>
      </c>
      <c r="AG59" s="1">
        <f t="shared" si="33"/>
        <v>37.219213056185737</v>
      </c>
      <c r="AH59" s="1">
        <f t="shared" si="34"/>
        <v>37.219213056185794</v>
      </c>
      <c r="AI59" s="7">
        <v>0.18</v>
      </c>
      <c r="AJ59" s="7">
        <f t="shared" si="35"/>
        <v>0.18928934526750438</v>
      </c>
      <c r="AK59" s="7">
        <f t="shared" si="36"/>
        <v>0.17856840986236705</v>
      </c>
      <c r="AL59" s="7">
        <f t="shared" si="37"/>
        <v>0.17856840986236708</v>
      </c>
      <c r="AM59" s="6">
        <v>12.110450823360029</v>
      </c>
      <c r="AN59" s="6">
        <f t="shared" si="38"/>
        <v>12.464635407780049</v>
      </c>
      <c r="AO59" s="6">
        <f t="shared" si="39"/>
        <v>12.213211620001754</v>
      </c>
      <c r="AP59" s="6">
        <f t="shared" si="40"/>
        <v>12.213211620001752</v>
      </c>
      <c r="AQ59">
        <v>35540</v>
      </c>
      <c r="AR59">
        <v>209</v>
      </c>
    </row>
    <row r="60" spans="1:47" x14ac:dyDescent="0.2">
      <c r="A60" s="52"/>
      <c r="B60" s="8"/>
      <c r="C60" s="6"/>
      <c r="D60" s="6"/>
      <c r="E60" s="10"/>
      <c r="F60" s="10"/>
      <c r="G60" s="6"/>
      <c r="H60" s="6"/>
      <c r="I60" s="10"/>
      <c r="J60" s="10"/>
      <c r="K60" s="8"/>
      <c r="L60" s="6"/>
      <c r="M60" s="10"/>
      <c r="N60" s="10"/>
      <c r="O60" s="8"/>
      <c r="P60" s="7"/>
      <c r="Q60" s="10"/>
      <c r="R60" s="10"/>
      <c r="S60" s="8"/>
      <c r="T60" s="7"/>
      <c r="U60" s="10"/>
      <c r="V60" s="10"/>
      <c r="W60" s="8"/>
      <c r="X60" s="6"/>
      <c r="Y60" s="10"/>
      <c r="Z60" s="10"/>
      <c r="AA60" s="8"/>
      <c r="AB60" s="6"/>
      <c r="AC60" s="10"/>
      <c r="AD60" s="10"/>
      <c r="AE60" s="8"/>
      <c r="AF60" s="1"/>
      <c r="AG60" s="10"/>
      <c r="AH60" s="10"/>
      <c r="AI60" s="8"/>
      <c r="AJ60" s="7"/>
      <c r="AK60" s="10"/>
      <c r="AL60" s="10"/>
      <c r="AM60" s="10"/>
      <c r="AN60" s="6"/>
      <c r="AO60" s="10"/>
      <c r="AP60" s="10"/>
      <c r="AQ60" s="8"/>
      <c r="AR60" s="8"/>
      <c r="AT60" s="58"/>
      <c r="AU60" s="57"/>
    </row>
    <row r="61" spans="1:47" s="8" customFormat="1" ht="17" x14ac:dyDescent="0.2">
      <c r="A61" s="11"/>
      <c r="B61" s="11"/>
      <c r="C61" s="4" t="s">
        <v>21</v>
      </c>
      <c r="D61" s="4" t="s">
        <v>155</v>
      </c>
      <c r="E61" s="4" t="s">
        <v>156</v>
      </c>
      <c r="F61" s="4" t="s">
        <v>157</v>
      </c>
      <c r="G61" s="4" t="s">
        <v>26</v>
      </c>
      <c r="H61" s="4" t="s">
        <v>158</v>
      </c>
      <c r="I61" s="4" t="s">
        <v>159</v>
      </c>
      <c r="J61" s="4" t="s">
        <v>160</v>
      </c>
      <c r="K61" s="4" t="s">
        <v>36</v>
      </c>
      <c r="L61" s="4" t="s">
        <v>101</v>
      </c>
      <c r="M61" s="4" t="s">
        <v>161</v>
      </c>
      <c r="N61" s="4" t="s">
        <v>162</v>
      </c>
      <c r="O61" s="4" t="s">
        <v>37</v>
      </c>
      <c r="P61" s="4" t="s">
        <v>102</v>
      </c>
      <c r="Q61" s="4" t="s">
        <v>163</v>
      </c>
      <c r="R61" s="4" t="s">
        <v>164</v>
      </c>
      <c r="S61" s="4" t="s">
        <v>27</v>
      </c>
      <c r="T61" s="4" t="s">
        <v>86</v>
      </c>
      <c r="U61" s="4" t="s">
        <v>118</v>
      </c>
      <c r="V61" s="4" t="s">
        <v>165</v>
      </c>
      <c r="W61" s="4" t="s">
        <v>28</v>
      </c>
      <c r="X61" s="4" t="s">
        <v>87</v>
      </c>
      <c r="Y61" s="4" t="s">
        <v>105</v>
      </c>
      <c r="Z61" s="4" t="s">
        <v>166</v>
      </c>
      <c r="AA61" s="4" t="s">
        <v>29</v>
      </c>
      <c r="AB61" s="4" t="s">
        <v>88</v>
      </c>
      <c r="AC61" s="4" t="s">
        <v>119</v>
      </c>
      <c r="AD61" s="4" t="s">
        <v>167</v>
      </c>
      <c r="AE61" s="4" t="s">
        <v>30</v>
      </c>
      <c r="AF61" s="4" t="s">
        <v>103</v>
      </c>
      <c r="AG61" s="4" t="s">
        <v>168</v>
      </c>
      <c r="AH61" s="4" t="s">
        <v>169</v>
      </c>
      <c r="AI61" s="4" t="s">
        <v>31</v>
      </c>
      <c r="AJ61" s="4" t="s">
        <v>89</v>
      </c>
      <c r="AK61" s="4" t="s">
        <v>120</v>
      </c>
      <c r="AL61" s="4" t="s">
        <v>170</v>
      </c>
      <c r="AM61" s="4" t="s">
        <v>32</v>
      </c>
      <c r="AN61" s="4" t="s">
        <v>90</v>
      </c>
      <c r="AO61" s="4" t="s">
        <v>171</v>
      </c>
      <c r="AP61" s="4" t="s">
        <v>172</v>
      </c>
    </row>
    <row r="62" spans="1:47" s="8" customFormat="1" x14ac:dyDescent="0.2">
      <c r="A62" s="11" t="s">
        <v>136</v>
      </c>
      <c r="B62" s="14"/>
      <c r="C62" s="7">
        <f>AVERAGE(C45:C49)</f>
        <v>9.68</v>
      </c>
      <c r="D62" s="7">
        <f t="shared" ref="D62:AP62" si="41">AVERAGE(D45:D49)</f>
        <v>11.559927407956801</v>
      </c>
      <c r="E62" s="7">
        <f t="shared" si="41"/>
        <v>9.744139600392959</v>
      </c>
      <c r="F62" s="7">
        <f t="shared" si="41"/>
        <v>9.7441396003929555</v>
      </c>
      <c r="G62" s="7">
        <f t="shared" si="41"/>
        <v>15.35</v>
      </c>
      <c r="H62" s="7">
        <f t="shared" si="41"/>
        <v>15.597345764221576</v>
      </c>
      <c r="I62" s="7">
        <f t="shared" si="41"/>
        <v>15.292919084410315</v>
      </c>
      <c r="J62" s="7">
        <f t="shared" si="41"/>
        <v>15.292919084410311</v>
      </c>
      <c r="K62" s="7">
        <f t="shared" si="41"/>
        <v>47.77</v>
      </c>
      <c r="L62" s="7">
        <f t="shared" si="41"/>
        <v>46.353125415351755</v>
      </c>
      <c r="M62" s="7">
        <f t="shared" si="41"/>
        <v>47.778900624377378</v>
      </c>
      <c r="N62" s="7">
        <f t="shared" si="41"/>
        <v>47.778900624377378</v>
      </c>
      <c r="O62" s="7">
        <f t="shared" si="41"/>
        <v>4.5999999999999999E-2</v>
      </c>
      <c r="P62" s="7">
        <f t="shared" si="41"/>
        <v>4.5561713163193018E-2</v>
      </c>
      <c r="Q62" s="7">
        <f t="shared" si="41"/>
        <v>5.4125866090034579E-2</v>
      </c>
      <c r="R62" s="7">
        <f t="shared" si="41"/>
        <v>5.4125866090034502E-2</v>
      </c>
      <c r="S62" s="7">
        <f t="shared" si="41"/>
        <v>2.7000000000000003E-2</v>
      </c>
      <c r="T62" s="7">
        <f t="shared" si="41"/>
        <v>-8.8613718266454429E-3</v>
      </c>
      <c r="U62" s="7">
        <f t="shared" si="41"/>
        <v>4.5000299133363196E-2</v>
      </c>
      <c r="V62" s="7">
        <f t="shared" si="41"/>
        <v>4.5000299133362974E-2</v>
      </c>
      <c r="W62" s="7">
        <f t="shared" si="41"/>
        <v>13.24</v>
      </c>
      <c r="X62" s="7">
        <f t="shared" si="41"/>
        <v>13.420999079066581</v>
      </c>
      <c r="Y62" s="7">
        <f t="shared" si="41"/>
        <v>13.299856781351483</v>
      </c>
      <c r="Z62" s="7">
        <f t="shared" si="41"/>
        <v>13.299856781351483</v>
      </c>
      <c r="AA62" s="7">
        <f t="shared" si="41"/>
        <v>0.96</v>
      </c>
      <c r="AB62" s="7">
        <f t="shared" si="41"/>
        <v>0.90746179301074703</v>
      </c>
      <c r="AC62" s="7">
        <f t="shared" si="41"/>
        <v>0.94496057214626072</v>
      </c>
      <c r="AD62" s="7">
        <f t="shared" si="41"/>
        <v>0.94496057214626039</v>
      </c>
      <c r="AE62" s="7">
        <f t="shared" si="41"/>
        <v>382</v>
      </c>
      <c r="AF62" s="7">
        <f t="shared" si="41"/>
        <v>156.91113460954162</v>
      </c>
      <c r="AG62" s="7">
        <f t="shared" si="41"/>
        <v>394.38512069180609</v>
      </c>
      <c r="AH62" s="7">
        <f t="shared" si="41"/>
        <v>394.38512069180615</v>
      </c>
      <c r="AI62" s="7">
        <f t="shared" si="41"/>
        <v>0.17100000000000001</v>
      </c>
      <c r="AJ62" s="7">
        <f t="shared" si="41"/>
        <v>0.16939470462446896</v>
      </c>
      <c r="AK62" s="7">
        <f t="shared" si="41"/>
        <v>0.17170952735669961</v>
      </c>
      <c r="AL62" s="7">
        <f t="shared" si="41"/>
        <v>0.17170952735669961</v>
      </c>
      <c r="AM62" s="7">
        <f t="shared" si="41"/>
        <v>10.251681814091604</v>
      </c>
      <c r="AN62" s="7">
        <f t="shared" si="41"/>
        <v>10.219012915705809</v>
      </c>
      <c r="AO62" s="7">
        <f t="shared" si="41"/>
        <v>10.390748590942462</v>
      </c>
      <c r="AP62" s="7">
        <f t="shared" si="41"/>
        <v>10.39074859094246</v>
      </c>
    </row>
    <row r="63" spans="1:47" s="8" customFormat="1" x14ac:dyDescent="0.2">
      <c r="A63" s="11" t="s">
        <v>137</v>
      </c>
      <c r="B63" s="14"/>
      <c r="C63" s="7">
        <f>AVERAGE(C50:C54)</f>
        <v>7.2300000000000013</v>
      </c>
      <c r="D63" s="7">
        <f t="shared" ref="D63:AP63" si="42">AVERAGE(D50:D54)</f>
        <v>7.7280766101154628</v>
      </c>
      <c r="E63" s="7">
        <f t="shared" si="42"/>
        <v>7.098329018124315</v>
      </c>
      <c r="F63" s="7">
        <f t="shared" si="42"/>
        <v>7.0983290181243133</v>
      </c>
      <c r="G63" s="7">
        <f t="shared" si="42"/>
        <v>13.8</v>
      </c>
      <c r="H63" s="7">
        <f t="shared" si="42"/>
        <v>13.481600989384194</v>
      </c>
      <c r="I63" s="7">
        <f t="shared" si="42"/>
        <v>13.651958390259447</v>
      </c>
      <c r="J63" s="7">
        <f t="shared" si="42"/>
        <v>13.651958390259447</v>
      </c>
      <c r="K63" s="7">
        <f t="shared" si="42"/>
        <v>49.94</v>
      </c>
      <c r="L63" s="7">
        <f t="shared" si="42"/>
        <v>49.7231758917181</v>
      </c>
      <c r="M63" s="7">
        <f t="shared" si="42"/>
        <v>49.989323886700262</v>
      </c>
      <c r="N63" s="7">
        <f t="shared" si="42"/>
        <v>49.989323886700255</v>
      </c>
      <c r="O63" s="7">
        <f t="shared" si="42"/>
        <v>0.27300000000000002</v>
      </c>
      <c r="P63" s="7">
        <f t="shared" si="42"/>
        <v>0.2571008291238735</v>
      </c>
      <c r="Q63" s="7">
        <f t="shared" si="42"/>
        <v>0.25286970712162893</v>
      </c>
      <c r="R63" s="7">
        <f t="shared" si="42"/>
        <v>0.25286970712162893</v>
      </c>
      <c r="S63" s="7">
        <f t="shared" si="42"/>
        <v>0.52</v>
      </c>
      <c r="T63" s="7">
        <f t="shared" si="42"/>
        <v>0.48333731220709436</v>
      </c>
      <c r="U63" s="7">
        <f t="shared" si="42"/>
        <v>0.49541848466406224</v>
      </c>
      <c r="V63" s="7">
        <f t="shared" si="42"/>
        <v>0.49541848466406202</v>
      </c>
      <c r="W63" s="7">
        <f t="shared" si="42"/>
        <v>11.4</v>
      </c>
      <c r="X63" s="7">
        <f t="shared" si="42"/>
        <v>11.358674234662157</v>
      </c>
      <c r="Y63" s="7">
        <f t="shared" si="42"/>
        <v>11.307436308027528</v>
      </c>
      <c r="Z63" s="7">
        <f t="shared" si="42"/>
        <v>11.30743630802753</v>
      </c>
      <c r="AA63" s="7">
        <f t="shared" si="42"/>
        <v>2.71</v>
      </c>
      <c r="AB63" s="7">
        <f t="shared" si="42"/>
        <v>2.7051188953952172</v>
      </c>
      <c r="AC63" s="7">
        <f t="shared" si="42"/>
        <v>2.6436026812017879</v>
      </c>
      <c r="AD63" s="7">
        <f t="shared" si="42"/>
        <v>2.6436026812017879</v>
      </c>
      <c r="AE63" s="7">
        <f t="shared" si="42"/>
        <v>289</v>
      </c>
      <c r="AF63" s="7">
        <f t="shared" si="42"/>
        <v>114.01680095545601</v>
      </c>
      <c r="AG63" s="7">
        <f t="shared" si="42"/>
        <v>265.50194813191303</v>
      </c>
      <c r="AH63" s="7">
        <f t="shared" si="42"/>
        <v>265.50194813191308</v>
      </c>
      <c r="AI63" s="7">
        <f t="shared" si="42"/>
        <v>0.16800000000000001</v>
      </c>
      <c r="AJ63" s="7">
        <f t="shared" si="42"/>
        <v>0.16026292295783609</v>
      </c>
      <c r="AK63" s="7">
        <f t="shared" si="42"/>
        <v>0.16856125146458042</v>
      </c>
      <c r="AL63" s="7">
        <f t="shared" si="42"/>
        <v>0.16856125146458042</v>
      </c>
      <c r="AM63" s="7">
        <f t="shared" si="42"/>
        <v>11.117568613335733</v>
      </c>
      <c r="AN63" s="7">
        <f t="shared" si="42"/>
        <v>10.881264450324739</v>
      </c>
      <c r="AO63" s="7">
        <f t="shared" si="42"/>
        <v>10.928207109478212</v>
      </c>
      <c r="AP63" s="7">
        <f t="shared" si="42"/>
        <v>10.92820710947821</v>
      </c>
    </row>
    <row r="64" spans="1:47" s="8" customFormat="1" x14ac:dyDescent="0.2">
      <c r="A64" s="11" t="s">
        <v>138</v>
      </c>
      <c r="B64" s="14"/>
      <c r="C64" s="7">
        <f>AVERAGE(C55:C59)</f>
        <v>3.4799999999999995</v>
      </c>
      <c r="D64" s="7">
        <f t="shared" ref="D64:AP64" si="43">AVERAGE(D55:D59)</f>
        <v>2.5855592855110574</v>
      </c>
      <c r="E64" s="7">
        <f t="shared" si="43"/>
        <v>3.5475313814827358</v>
      </c>
      <c r="F64" s="7">
        <f t="shared" si="43"/>
        <v>3.5475313814827367</v>
      </c>
      <c r="G64" s="7">
        <f t="shared" si="43"/>
        <v>13.65</v>
      </c>
      <c r="H64" s="7">
        <f t="shared" si="43"/>
        <v>13.743547213167961</v>
      </c>
      <c r="I64" s="7">
        <f t="shared" si="43"/>
        <v>13.85512252533025</v>
      </c>
      <c r="J64" s="7">
        <f t="shared" si="43"/>
        <v>13.855122525330248</v>
      </c>
      <c r="K64" s="7">
        <f t="shared" si="43"/>
        <v>54.11</v>
      </c>
      <c r="L64" s="7">
        <f t="shared" si="43"/>
        <v>55.916861594652914</v>
      </c>
      <c r="M64" s="7">
        <f t="shared" si="43"/>
        <v>54.051775488922374</v>
      </c>
      <c r="N64" s="7">
        <f t="shared" si="43"/>
        <v>54.05177548892236</v>
      </c>
      <c r="O64" s="7">
        <f t="shared" si="43"/>
        <v>0.36</v>
      </c>
      <c r="P64" s="7">
        <f t="shared" si="43"/>
        <v>0.38390552982658616</v>
      </c>
      <c r="Q64" s="7">
        <f t="shared" si="43"/>
        <v>0.37200442678833651</v>
      </c>
      <c r="R64" s="7">
        <f t="shared" si="43"/>
        <v>0.37200442678833651</v>
      </c>
      <c r="S64" s="7">
        <f t="shared" si="43"/>
        <v>1.69</v>
      </c>
      <c r="T64" s="7">
        <f t="shared" si="43"/>
        <v>1.795919118994141</v>
      </c>
      <c r="U64" s="7">
        <f t="shared" si="43"/>
        <v>1.6965812162025742</v>
      </c>
      <c r="V64" s="7">
        <f t="shared" si="43"/>
        <v>1.6965812162025746</v>
      </c>
      <c r="W64" s="7">
        <f t="shared" si="43"/>
        <v>6.95</v>
      </c>
      <c r="X64" s="7">
        <f t="shared" si="43"/>
        <v>6.8822110578317659</v>
      </c>
      <c r="Y64" s="7">
        <f t="shared" si="43"/>
        <v>6.9827069106209905</v>
      </c>
      <c r="Z64" s="7">
        <f t="shared" si="43"/>
        <v>6.9827069106209922</v>
      </c>
      <c r="AA64" s="7">
        <f t="shared" si="43"/>
        <v>2.2400000000000002</v>
      </c>
      <c r="AB64" s="7">
        <f t="shared" si="43"/>
        <v>2.3641736913982117</v>
      </c>
      <c r="AC64" s="7">
        <f t="shared" si="43"/>
        <v>2.3214367466519539</v>
      </c>
      <c r="AD64" s="7">
        <f t="shared" si="43"/>
        <v>2.3214367466519539</v>
      </c>
      <c r="AE64" s="7">
        <f t="shared" si="43"/>
        <v>16</v>
      </c>
      <c r="AF64" s="7">
        <f t="shared" si="43"/>
        <v>34.677211235064405</v>
      </c>
      <c r="AG64" s="7">
        <f t="shared" si="43"/>
        <v>27.112931176281052</v>
      </c>
      <c r="AH64" s="7">
        <f t="shared" si="43"/>
        <v>27.112931176281108</v>
      </c>
      <c r="AI64" s="7">
        <f t="shared" si="43"/>
        <v>0.18</v>
      </c>
      <c r="AJ64" s="7">
        <f t="shared" si="43"/>
        <v>0.18975578908652752</v>
      </c>
      <c r="AK64" s="7">
        <f t="shared" si="43"/>
        <v>0.17872922117871998</v>
      </c>
      <c r="AL64" s="7">
        <f t="shared" si="43"/>
        <v>0.17872922117871998</v>
      </c>
      <c r="AM64" s="7">
        <f t="shared" si="43"/>
        <v>12.110450823360029</v>
      </c>
      <c r="AN64" s="7">
        <f t="shared" si="43"/>
        <v>12.399987190414551</v>
      </c>
      <c r="AO64" s="7">
        <f t="shared" si="43"/>
        <v>12.160745550366702</v>
      </c>
      <c r="AP64" s="7">
        <f t="shared" si="43"/>
        <v>12.160745550366698</v>
      </c>
    </row>
    <row r="65" spans="1:24" s="59" customFormat="1" x14ac:dyDescent="0.2">
      <c r="A65" s="65"/>
      <c r="X65" s="99"/>
    </row>
    <row r="66" spans="1:24" x14ac:dyDescent="0.2">
      <c r="X66" s="1"/>
    </row>
    <row r="67" spans="1:24" x14ac:dyDescent="0.2">
      <c r="X67" s="1"/>
    </row>
    <row r="68" spans="1:24" x14ac:dyDescent="0.2">
      <c r="X68" s="1"/>
    </row>
    <row r="95" spans="1:1" s="56" customFormat="1" ht="17" thickBot="1" x14ac:dyDescent="0.25">
      <c r="A95" s="55"/>
    </row>
    <row r="96" spans="1:1" ht="17" thickTop="1" x14ac:dyDescent="0.2"/>
  </sheetData>
  <pageMargins left="0.7" right="0.7" top="0.75" bottom="0.75" header="0.3" footer="0.3"/>
  <ignoredErrors>
    <ignoredError sqref="C62:AP64" formulaRange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66C74-4EE5-5F46-9242-B91C505FE293}">
  <sheetPr codeName="Sheet5"/>
  <dimension ref="A1:BP98"/>
  <sheetViews>
    <sheetView zoomScale="110" zoomScaleNormal="110" workbookViewId="0">
      <selection activeCell="A41" sqref="A41"/>
    </sheetView>
  </sheetViews>
  <sheetFormatPr baseColWidth="10" defaultRowHeight="16" x14ac:dyDescent="0.2"/>
  <cols>
    <col min="1" max="1" width="21.1640625" style="51" customWidth="1"/>
    <col min="2" max="2" width="18.6640625" customWidth="1"/>
    <col min="3" max="3" width="13.6640625" bestFit="1" customWidth="1"/>
    <col min="4" max="4" width="11.6640625" bestFit="1" customWidth="1"/>
    <col min="7" max="7" width="12.83203125" customWidth="1"/>
    <col min="11" max="11" width="11.6640625" customWidth="1"/>
    <col min="15" max="15" width="12" customWidth="1"/>
    <col min="19" max="19" width="12.6640625" customWidth="1"/>
    <col min="20" max="20" width="11.1640625" customWidth="1"/>
    <col min="23" max="23" width="11.83203125" customWidth="1"/>
    <col min="24" max="24" width="13.1640625" customWidth="1"/>
    <col min="27" max="27" width="12.1640625" customWidth="1"/>
    <col min="31" max="31" width="12.83203125" customWidth="1"/>
    <col min="35" max="35" width="11.6640625" bestFit="1" customWidth="1"/>
    <col min="45" max="45" width="11.1640625" customWidth="1"/>
    <col min="46" max="46" width="12.5" customWidth="1"/>
    <col min="48" max="48" width="12.5" customWidth="1"/>
    <col min="50" max="50" width="11.1640625" customWidth="1"/>
    <col min="51" max="51" width="12" customWidth="1"/>
    <col min="52" max="52" width="12.1640625" customWidth="1"/>
    <col min="58" max="58" width="12.1640625" customWidth="1"/>
    <col min="59" max="59" width="4.83203125" customWidth="1"/>
    <col min="65" max="65" width="4" customWidth="1"/>
  </cols>
  <sheetData>
    <row r="1" spans="1:68" s="4" customFormat="1" ht="44" x14ac:dyDescent="0.2">
      <c r="A1" s="139" t="s">
        <v>71</v>
      </c>
      <c r="B1" s="139" t="s">
        <v>148</v>
      </c>
      <c r="C1" s="15" t="s">
        <v>27</v>
      </c>
      <c r="D1" s="15" t="s">
        <v>143</v>
      </c>
      <c r="E1" s="15" t="s">
        <v>8</v>
      </c>
      <c r="F1" s="15" t="s">
        <v>9</v>
      </c>
      <c r="G1" s="15" t="s">
        <v>28</v>
      </c>
      <c r="H1" s="15" t="s">
        <v>143</v>
      </c>
      <c r="I1" s="15" t="s">
        <v>10</v>
      </c>
      <c r="J1" s="15" t="s">
        <v>11</v>
      </c>
      <c r="K1" s="15" t="s">
        <v>29</v>
      </c>
      <c r="L1" s="15" t="s">
        <v>143</v>
      </c>
      <c r="M1" s="15" t="s">
        <v>12</v>
      </c>
      <c r="N1" s="15" t="s">
        <v>13</v>
      </c>
      <c r="O1" s="15" t="s">
        <v>31</v>
      </c>
      <c r="P1" s="15" t="s">
        <v>143</v>
      </c>
      <c r="Q1" s="15" t="s">
        <v>16</v>
      </c>
      <c r="R1" s="15" t="s">
        <v>17</v>
      </c>
      <c r="S1" s="15" t="s">
        <v>32</v>
      </c>
      <c r="T1" s="15" t="s">
        <v>143</v>
      </c>
      <c r="U1" s="15" t="s">
        <v>18</v>
      </c>
      <c r="V1" s="15" t="s">
        <v>19</v>
      </c>
      <c r="W1" s="15" t="s">
        <v>38</v>
      </c>
      <c r="X1" s="15" t="s">
        <v>143</v>
      </c>
      <c r="Y1" s="15" t="s">
        <v>39</v>
      </c>
      <c r="Z1" s="15" t="s">
        <v>40</v>
      </c>
      <c r="AA1" s="15" t="s">
        <v>41</v>
      </c>
      <c r="AB1" s="15" t="s">
        <v>143</v>
      </c>
      <c r="AC1" s="15" t="s">
        <v>42</v>
      </c>
      <c r="AD1" s="15" t="s">
        <v>43</v>
      </c>
      <c r="AE1" s="15" t="s">
        <v>44</v>
      </c>
      <c r="AF1" s="15" t="s">
        <v>143</v>
      </c>
      <c r="AG1" s="15" t="s">
        <v>45</v>
      </c>
      <c r="AH1" s="15" t="s">
        <v>46</v>
      </c>
      <c r="AI1" s="15" t="s">
        <v>47</v>
      </c>
      <c r="AJ1" s="15" t="s">
        <v>143</v>
      </c>
      <c r="AK1" s="15" t="s">
        <v>48</v>
      </c>
      <c r="AL1" s="15" t="s">
        <v>49</v>
      </c>
      <c r="AM1" s="15" t="s">
        <v>50</v>
      </c>
      <c r="AN1" s="15" t="s">
        <v>143</v>
      </c>
      <c r="AO1" s="15" t="s">
        <v>51</v>
      </c>
      <c r="AP1" s="15" t="s">
        <v>52</v>
      </c>
      <c r="AQ1" s="15" t="s">
        <v>53</v>
      </c>
      <c r="AR1" s="15" t="s">
        <v>143</v>
      </c>
      <c r="AS1" s="15" t="s">
        <v>54</v>
      </c>
      <c r="AT1" s="15" t="s">
        <v>55</v>
      </c>
      <c r="AU1" s="15" t="s">
        <v>56</v>
      </c>
      <c r="AV1" s="15" t="s">
        <v>143</v>
      </c>
      <c r="AW1" s="15" t="s">
        <v>57</v>
      </c>
      <c r="AX1" s="15" t="s">
        <v>58</v>
      </c>
      <c r="AY1" s="15" t="s">
        <v>59</v>
      </c>
      <c r="AZ1" s="15" t="s">
        <v>143</v>
      </c>
      <c r="BA1" s="15" t="s">
        <v>60</v>
      </c>
      <c r="BB1" s="15" t="s">
        <v>61</v>
      </c>
      <c r="BC1" s="15" t="s">
        <v>62</v>
      </c>
      <c r="BD1" s="15" t="s">
        <v>143</v>
      </c>
      <c r="BE1" s="15" t="s">
        <v>63</v>
      </c>
      <c r="BF1" s="15" t="s">
        <v>64</v>
      </c>
      <c r="BG1" s="15"/>
      <c r="BH1" s="15" t="s">
        <v>145</v>
      </c>
      <c r="BI1" s="15" t="s">
        <v>65</v>
      </c>
      <c r="BJ1" s="15" t="s">
        <v>66</v>
      </c>
      <c r="BK1" s="15" t="s">
        <v>67</v>
      </c>
      <c r="BL1" s="15" t="s">
        <v>68</v>
      </c>
      <c r="BM1" s="15"/>
      <c r="BN1" s="15" t="s">
        <v>84</v>
      </c>
      <c r="BO1" s="15" t="s">
        <v>85</v>
      </c>
      <c r="BP1" s="15" t="s">
        <v>133</v>
      </c>
    </row>
    <row r="2" spans="1:68" x14ac:dyDescent="0.2">
      <c r="A2" s="52" t="s">
        <v>23</v>
      </c>
      <c r="B2" s="5" t="s">
        <v>23</v>
      </c>
      <c r="C2" s="6">
        <v>2.7E-2</v>
      </c>
      <c r="D2" s="6">
        <f>E2/$BH2</f>
        <v>79.423230244968806</v>
      </c>
      <c r="E2">
        <v>73</v>
      </c>
      <c r="F2">
        <v>30</v>
      </c>
      <c r="G2" s="6">
        <v>13.24</v>
      </c>
      <c r="H2" s="6">
        <f>I2/$BH2</f>
        <v>27315.063267536807</v>
      </c>
      <c r="I2">
        <v>25106</v>
      </c>
      <c r="J2">
        <v>154</v>
      </c>
      <c r="K2" s="6">
        <v>0.96</v>
      </c>
      <c r="L2" s="6">
        <f>M2/$BH2</f>
        <v>3581.6612872114702</v>
      </c>
      <c r="M2">
        <v>3292</v>
      </c>
      <c r="N2">
        <v>65</v>
      </c>
      <c r="O2" s="6">
        <v>0.17100000000000001</v>
      </c>
      <c r="P2" s="6">
        <f>Q2/$BH2</f>
        <v>2964.7712659936988</v>
      </c>
      <c r="Q2">
        <v>2725</v>
      </c>
      <c r="R2">
        <v>66</v>
      </c>
      <c r="S2" s="6">
        <v>10.251681814091604</v>
      </c>
      <c r="T2" s="6">
        <f>U2/$BH2</f>
        <v>270081.41442165495</v>
      </c>
      <c r="U2">
        <v>248239</v>
      </c>
      <c r="V2">
        <v>477</v>
      </c>
      <c r="W2">
        <v>51.4</v>
      </c>
      <c r="X2" s="6">
        <f>Y2/$BH2</f>
        <v>3579.4853083006492</v>
      </c>
      <c r="Y2">
        <v>3290</v>
      </c>
      <c r="Z2">
        <v>108</v>
      </c>
      <c r="AA2">
        <v>166</v>
      </c>
      <c r="AB2" s="6">
        <f>AC2/$BH2</f>
        <v>4715.3462997492443</v>
      </c>
      <c r="AC2">
        <v>4334</v>
      </c>
      <c r="AD2">
        <v>77</v>
      </c>
      <c r="AE2">
        <v>126</v>
      </c>
      <c r="AF2" s="6">
        <f>AG2/$BH2</f>
        <v>1212.0202533273323</v>
      </c>
      <c r="AG2">
        <v>1114</v>
      </c>
      <c r="AH2">
        <v>46</v>
      </c>
      <c r="AI2">
        <v>71</v>
      </c>
      <c r="AJ2" s="6">
        <f>AK2/$BH2</f>
        <v>1193.5244325853532</v>
      </c>
      <c r="AK2">
        <v>1097</v>
      </c>
      <c r="AL2">
        <v>44</v>
      </c>
      <c r="AM2">
        <v>0.27</v>
      </c>
      <c r="AN2" s="6">
        <f>AO2/$BH2</f>
        <v>484.15530765768659</v>
      </c>
      <c r="AO2">
        <v>445</v>
      </c>
      <c r="AP2">
        <v>63</v>
      </c>
      <c r="AQ2">
        <v>108</v>
      </c>
      <c r="AR2" s="6">
        <f>AS2/$BH2</f>
        <v>5829.4475020896289</v>
      </c>
      <c r="AS2">
        <v>5358</v>
      </c>
      <c r="AT2">
        <v>90</v>
      </c>
      <c r="AU2">
        <v>16</v>
      </c>
      <c r="AV2" s="6">
        <f>AW2/$BH2</f>
        <v>775.73648170770912</v>
      </c>
      <c r="AW2">
        <v>713</v>
      </c>
      <c r="AX2">
        <v>73</v>
      </c>
      <c r="AY2">
        <v>22</v>
      </c>
      <c r="AZ2" s="6">
        <f>BA2/$BH2</f>
        <v>1387.1865556484279</v>
      </c>
      <c r="BA2">
        <v>1275</v>
      </c>
      <c r="BB2">
        <v>101</v>
      </c>
      <c r="BC2">
        <v>2</v>
      </c>
      <c r="BD2" s="6">
        <f>BE2/$BH2</f>
        <v>319.8688998906963</v>
      </c>
      <c r="BE2">
        <v>294</v>
      </c>
      <c r="BF2">
        <v>118</v>
      </c>
      <c r="BH2" s="81">
        <f>BI2/BK2</f>
        <v>0.91912655497444085</v>
      </c>
      <c r="BI2">
        <v>31106</v>
      </c>
      <c r="BJ2">
        <v>306</v>
      </c>
      <c r="BK2">
        <v>33843</v>
      </c>
      <c r="BL2">
        <v>505</v>
      </c>
      <c r="BN2" s="57">
        <f t="shared" ref="BN2:BN16" si="0">BK$25/BI2</f>
        <v>1.0808097044514455</v>
      </c>
      <c r="BO2" s="57">
        <f t="shared" ref="BO2:BO16" si="1">BK$25/BK2</f>
        <v>0.99340090023540062</v>
      </c>
      <c r="BP2" s="60">
        <f>BN2/BO2</f>
        <v>1.0879894554105318</v>
      </c>
    </row>
    <row r="3" spans="1:68" x14ac:dyDescent="0.2">
      <c r="A3" s="52" t="s">
        <v>23</v>
      </c>
      <c r="B3" s="5" t="s">
        <v>23</v>
      </c>
      <c r="C3" s="6">
        <v>2.7E-2</v>
      </c>
      <c r="D3" s="6">
        <f t="shared" ref="D3:D16" si="2">E3/$BH3</f>
        <v>38.648075850529843</v>
      </c>
      <c r="E3">
        <v>34</v>
      </c>
      <c r="F3">
        <v>28</v>
      </c>
      <c r="G3" s="6">
        <v>13.24</v>
      </c>
      <c r="H3" s="6">
        <f t="shared" ref="H3:H16" si="3">I3/$BH3</f>
        <v>28456.350907122473</v>
      </c>
      <c r="I3">
        <v>25034</v>
      </c>
      <c r="J3">
        <v>154</v>
      </c>
      <c r="K3" s="6">
        <v>0.96</v>
      </c>
      <c r="L3" s="6">
        <f t="shared" ref="L3:L16" si="4">M3/$BH3</f>
        <v>3729.5393195761294</v>
      </c>
      <c r="M3">
        <v>3281</v>
      </c>
      <c r="N3">
        <v>64</v>
      </c>
      <c r="O3" s="6">
        <v>0.17100000000000001</v>
      </c>
      <c r="P3" s="6">
        <f t="shared" ref="P3:P16" si="5">Q3/$BH3</f>
        <v>3120.2637708736593</v>
      </c>
      <c r="Q3">
        <v>2745</v>
      </c>
      <c r="R3">
        <v>66</v>
      </c>
      <c r="S3" s="6">
        <v>10.251681814091604</v>
      </c>
      <c r="T3" s="6">
        <f t="shared" ref="T3:T16" si="6">U3/$BH3</f>
        <v>281562.59965224238</v>
      </c>
      <c r="U3">
        <v>247700</v>
      </c>
      <c r="V3">
        <v>477</v>
      </c>
      <c r="W3">
        <v>51.4</v>
      </c>
      <c r="X3" s="6">
        <f t="shared" ref="X3:X16" si="7">Y3/$BH3</f>
        <v>3763.640562973656</v>
      </c>
      <c r="Y3">
        <v>3311</v>
      </c>
      <c r="Z3">
        <v>107</v>
      </c>
      <c r="AA3">
        <v>166</v>
      </c>
      <c r="AB3" s="6">
        <f t="shared" ref="AB3:AB16" si="8">AC3/$BH3</f>
        <v>4919.6727141497986</v>
      </c>
      <c r="AC3">
        <v>4328</v>
      </c>
      <c r="AD3">
        <v>76</v>
      </c>
      <c r="AE3">
        <v>126</v>
      </c>
      <c r="AF3" s="6">
        <f t="shared" ref="AF3:AF16" si="9">AG3/$BH3</f>
        <v>1361.7763196745514</v>
      </c>
      <c r="AG3">
        <v>1198</v>
      </c>
      <c r="AH3">
        <v>46</v>
      </c>
      <c r="AI3">
        <v>71</v>
      </c>
      <c r="AJ3" s="6">
        <f t="shared" ref="AJ3:AJ16" si="10">AK3/$BH3</f>
        <v>1234.465010990453</v>
      </c>
      <c r="AK3">
        <v>1086</v>
      </c>
      <c r="AL3">
        <v>44</v>
      </c>
      <c r="AM3">
        <v>0.27</v>
      </c>
      <c r="AN3" s="6">
        <f t="shared" ref="AN3:AN16" si="11">AO3/$BH3</f>
        <v>686.57170040353014</v>
      </c>
      <c r="AO3">
        <v>604</v>
      </c>
      <c r="AP3">
        <v>63</v>
      </c>
      <c r="AQ3">
        <v>108</v>
      </c>
      <c r="AR3" s="6">
        <f t="shared" ref="AR3:AR16" si="12">AS3/$BH3</f>
        <v>6242.80095797382</v>
      </c>
      <c r="AS3">
        <v>5492</v>
      </c>
      <c r="AT3">
        <v>90</v>
      </c>
      <c r="AU3">
        <v>16</v>
      </c>
      <c r="AV3" s="6">
        <f t="shared" ref="AV3:AV16" si="13">AW3/$BH3</f>
        <v>840.02729569239864</v>
      </c>
      <c r="AW3">
        <v>739</v>
      </c>
      <c r="AX3">
        <v>72</v>
      </c>
      <c r="AY3">
        <v>22</v>
      </c>
      <c r="AZ3" s="6">
        <f t="shared" ref="AZ3:AZ16" si="14">BA3/$BH3</f>
        <v>1353.8193628817953</v>
      </c>
      <c r="BA3">
        <v>1191</v>
      </c>
      <c r="BB3">
        <v>101</v>
      </c>
      <c r="BC3">
        <v>2</v>
      </c>
      <c r="BD3" s="6">
        <f t="shared" ref="BD3:BD16" si="15">BE3/$BH3</f>
        <v>230.75174698992817</v>
      </c>
      <c r="BE3">
        <v>203</v>
      </c>
      <c r="BF3">
        <v>119</v>
      </c>
      <c r="BH3" s="81">
        <f t="shared" ref="BH3:BH16" si="16">BI3/BK3</f>
        <v>0.87973331794042942</v>
      </c>
      <c r="BI3">
        <v>30481</v>
      </c>
      <c r="BJ3">
        <v>306</v>
      </c>
      <c r="BK3">
        <v>34648</v>
      </c>
      <c r="BL3">
        <v>506</v>
      </c>
      <c r="BN3" s="57">
        <f t="shared" si="0"/>
        <v>1.1029712498496331</v>
      </c>
      <c r="BO3" s="57">
        <f t="shared" si="1"/>
        <v>0.97032055722312005</v>
      </c>
      <c r="BP3" s="60">
        <f t="shared" ref="BP3:BP16" si="17">BN3/BO3</f>
        <v>1.1367081132508776</v>
      </c>
    </row>
    <row r="4" spans="1:68" x14ac:dyDescent="0.2">
      <c r="A4" s="52" t="s">
        <v>23</v>
      </c>
      <c r="B4" s="5" t="s">
        <v>23</v>
      </c>
      <c r="C4" s="6">
        <v>2.7E-2</v>
      </c>
      <c r="D4" s="6">
        <f t="shared" si="2"/>
        <v>47.257662490595663</v>
      </c>
      <c r="E4">
        <v>43</v>
      </c>
      <c r="F4">
        <v>29</v>
      </c>
      <c r="G4" s="6">
        <v>13.24</v>
      </c>
      <c r="H4" s="6">
        <f t="shared" si="3"/>
        <v>27308.334827123745</v>
      </c>
      <c r="I4">
        <v>24848</v>
      </c>
      <c r="J4">
        <v>153</v>
      </c>
      <c r="K4" s="6">
        <v>0.96</v>
      </c>
      <c r="L4" s="6">
        <f t="shared" si="4"/>
        <v>3505.8591475581434</v>
      </c>
      <c r="M4">
        <v>3190</v>
      </c>
      <c r="N4">
        <v>64</v>
      </c>
      <c r="O4" s="6">
        <v>0.17100000000000001</v>
      </c>
      <c r="P4" s="6">
        <f t="shared" si="5"/>
        <v>2947.5593209250596</v>
      </c>
      <c r="Q4">
        <v>2682</v>
      </c>
      <c r="R4">
        <v>66</v>
      </c>
      <c r="S4" s="6">
        <v>10.251681814091604</v>
      </c>
      <c r="T4" s="6">
        <f t="shared" si="6"/>
        <v>271568.90504072484</v>
      </c>
      <c r="U4">
        <v>247102</v>
      </c>
      <c r="V4">
        <v>477</v>
      </c>
      <c r="W4">
        <v>51.4</v>
      </c>
      <c r="X4" s="6">
        <f t="shared" si="7"/>
        <v>3555.3148408622551</v>
      </c>
      <c r="Y4">
        <v>3235</v>
      </c>
      <c r="Z4">
        <v>108</v>
      </c>
      <c r="AA4">
        <v>166</v>
      </c>
      <c r="AB4" s="6">
        <f t="shared" si="8"/>
        <v>4698.2908638906156</v>
      </c>
      <c r="AC4">
        <v>4275</v>
      </c>
      <c r="AD4">
        <v>77</v>
      </c>
      <c r="AE4">
        <v>126</v>
      </c>
      <c r="AF4" s="6">
        <f t="shared" si="9"/>
        <v>1332.0066729907428</v>
      </c>
      <c r="AG4">
        <v>1212</v>
      </c>
      <c r="AH4">
        <v>47</v>
      </c>
      <c r="AI4">
        <v>71</v>
      </c>
      <c r="AJ4" s="6">
        <f t="shared" si="10"/>
        <v>1283.6499950933892</v>
      </c>
      <c r="AK4">
        <v>1168</v>
      </c>
      <c r="AL4">
        <v>44</v>
      </c>
      <c r="AM4">
        <v>0.27</v>
      </c>
      <c r="AN4" s="6">
        <f t="shared" si="11"/>
        <v>685.78561381701616</v>
      </c>
      <c r="AO4">
        <v>624</v>
      </c>
      <c r="AP4">
        <v>64</v>
      </c>
      <c r="AQ4">
        <v>108</v>
      </c>
      <c r="AR4" s="6">
        <f t="shared" si="12"/>
        <v>6095.1394458800823</v>
      </c>
      <c r="AS4">
        <v>5546</v>
      </c>
      <c r="AT4">
        <v>92</v>
      </c>
      <c r="AU4">
        <v>16</v>
      </c>
      <c r="AV4" s="6">
        <f t="shared" si="13"/>
        <v>797.8851853063361</v>
      </c>
      <c r="AW4">
        <v>726</v>
      </c>
      <c r="AX4">
        <v>73</v>
      </c>
      <c r="AY4">
        <v>22</v>
      </c>
      <c r="AZ4" s="6">
        <f t="shared" si="14"/>
        <v>1375.9672892610645</v>
      </c>
      <c r="BA4">
        <v>1252</v>
      </c>
      <c r="BB4">
        <v>101</v>
      </c>
      <c r="BC4">
        <v>2</v>
      </c>
      <c r="BD4" s="6">
        <f t="shared" si="15"/>
        <v>249.47649733407476</v>
      </c>
      <c r="BE4">
        <v>227</v>
      </c>
      <c r="BF4">
        <v>117</v>
      </c>
      <c r="BH4" s="81">
        <f t="shared" si="16"/>
        <v>0.90990535150901841</v>
      </c>
      <c r="BI4">
        <v>30571</v>
      </c>
      <c r="BJ4">
        <v>306</v>
      </c>
      <c r="BK4">
        <v>33598</v>
      </c>
      <c r="BL4">
        <v>505</v>
      </c>
      <c r="BN4" s="57">
        <f t="shared" si="0"/>
        <v>1.0997241394349764</v>
      </c>
      <c r="BO4" s="57">
        <f t="shared" si="1"/>
        <v>1.0006448796555349</v>
      </c>
      <c r="BP4" s="60">
        <f t="shared" si="17"/>
        <v>1.0990154067580387</v>
      </c>
    </row>
    <row r="5" spans="1:68" x14ac:dyDescent="0.2">
      <c r="A5" s="52" t="s">
        <v>23</v>
      </c>
      <c r="B5" s="5" t="s">
        <v>23</v>
      </c>
      <c r="C5" s="6">
        <v>2.7E-2</v>
      </c>
      <c r="D5" s="6">
        <f t="shared" si="2"/>
        <v>58.320615883306324</v>
      </c>
      <c r="E5">
        <v>53</v>
      </c>
      <c r="F5">
        <v>29</v>
      </c>
      <c r="G5" s="6">
        <v>13.24</v>
      </c>
      <c r="H5" s="6">
        <f t="shared" si="3"/>
        <v>27396.384408427879</v>
      </c>
      <c r="I5">
        <v>24897</v>
      </c>
      <c r="J5">
        <v>153</v>
      </c>
      <c r="K5" s="6">
        <v>0.96</v>
      </c>
      <c r="L5" s="6">
        <f t="shared" si="4"/>
        <v>3619.1793517017827</v>
      </c>
      <c r="M5">
        <v>3289</v>
      </c>
      <c r="N5">
        <v>64</v>
      </c>
      <c r="O5" s="6">
        <v>0.17100000000000001</v>
      </c>
      <c r="P5" s="6">
        <f t="shared" si="5"/>
        <v>3117.4019773095624</v>
      </c>
      <c r="Q5">
        <v>2833</v>
      </c>
      <c r="R5">
        <v>66</v>
      </c>
      <c r="S5" s="6">
        <v>10.251681814091604</v>
      </c>
      <c r="T5" s="6">
        <f t="shared" si="6"/>
        <v>271501.17354943271</v>
      </c>
      <c r="U5">
        <v>246732</v>
      </c>
      <c r="V5">
        <v>476</v>
      </c>
      <c r="W5">
        <v>51.4</v>
      </c>
      <c r="X5" s="6">
        <f t="shared" si="7"/>
        <v>3701.7085251215558</v>
      </c>
      <c r="Y5">
        <v>3364</v>
      </c>
      <c r="Z5">
        <v>109</v>
      </c>
      <c r="AA5">
        <v>166</v>
      </c>
      <c r="AB5" s="6">
        <f t="shared" si="8"/>
        <v>4705.2632739059973</v>
      </c>
      <c r="AC5">
        <v>4276</v>
      </c>
      <c r="AD5">
        <v>76</v>
      </c>
      <c r="AE5">
        <v>126</v>
      </c>
      <c r="AF5" s="6">
        <f t="shared" si="9"/>
        <v>1294.0574392220421</v>
      </c>
      <c r="AG5">
        <v>1176</v>
      </c>
      <c r="AH5">
        <v>46</v>
      </c>
      <c r="AI5">
        <v>71</v>
      </c>
      <c r="AJ5" s="6">
        <f t="shared" si="10"/>
        <v>1294.0574392220421</v>
      </c>
      <c r="AK5">
        <v>1176</v>
      </c>
      <c r="AL5">
        <v>45</v>
      </c>
      <c r="AM5">
        <v>0.27</v>
      </c>
      <c r="AN5" s="6">
        <f t="shared" si="11"/>
        <v>628.32210696920583</v>
      </c>
      <c r="AO5">
        <v>571</v>
      </c>
      <c r="AP5">
        <v>64</v>
      </c>
      <c r="AQ5">
        <v>108</v>
      </c>
      <c r="AR5" s="6">
        <f t="shared" si="12"/>
        <v>6222.6996758508913</v>
      </c>
      <c r="AS5">
        <v>5655</v>
      </c>
      <c r="AT5">
        <v>92</v>
      </c>
      <c r="AU5">
        <v>16</v>
      </c>
      <c r="AV5" s="6">
        <f t="shared" si="13"/>
        <v>941.93296596434357</v>
      </c>
      <c r="AW5">
        <v>856</v>
      </c>
      <c r="AX5">
        <v>73</v>
      </c>
      <c r="AY5">
        <v>22</v>
      </c>
      <c r="AZ5" s="6">
        <f t="shared" si="14"/>
        <v>1538.3437925445705</v>
      </c>
      <c r="BA5">
        <v>1398</v>
      </c>
      <c r="BB5">
        <v>101</v>
      </c>
      <c r="BC5">
        <v>2</v>
      </c>
      <c r="BD5" s="6">
        <f t="shared" si="15"/>
        <v>182.66457050243113</v>
      </c>
      <c r="BE5">
        <v>166</v>
      </c>
      <c r="BF5">
        <v>118</v>
      </c>
      <c r="BH5" s="81">
        <f t="shared" si="16"/>
        <v>0.90876955253777947</v>
      </c>
      <c r="BI5">
        <v>30850</v>
      </c>
      <c r="BJ5">
        <v>306</v>
      </c>
      <c r="BK5">
        <v>33947</v>
      </c>
      <c r="BL5">
        <v>508</v>
      </c>
      <c r="BN5" s="57">
        <f t="shared" si="0"/>
        <v>1.0897784981091301</v>
      </c>
      <c r="BO5" s="57">
        <f t="shared" si="1"/>
        <v>0.99035751809192751</v>
      </c>
      <c r="BP5" s="60">
        <f t="shared" si="17"/>
        <v>1.1003889789303078</v>
      </c>
    </row>
    <row r="6" spans="1:68" x14ac:dyDescent="0.2">
      <c r="A6" s="52" t="s">
        <v>23</v>
      </c>
      <c r="B6" s="5" t="s">
        <v>23</v>
      </c>
      <c r="C6" s="6">
        <v>2.7E-2</v>
      </c>
      <c r="D6" s="6">
        <f t="shared" si="2"/>
        <v>72.716431467964313</v>
      </c>
      <c r="E6">
        <v>68</v>
      </c>
      <c r="F6">
        <v>29</v>
      </c>
      <c r="G6" s="6">
        <v>13.24</v>
      </c>
      <c r="H6" s="6">
        <f t="shared" si="3"/>
        <v>26160.805579886455</v>
      </c>
      <c r="I6">
        <v>24464</v>
      </c>
      <c r="J6">
        <v>152</v>
      </c>
      <c r="K6" s="6">
        <v>0.96</v>
      </c>
      <c r="L6" s="6">
        <f t="shared" si="4"/>
        <v>3365.2736739659367</v>
      </c>
      <c r="M6">
        <v>3147</v>
      </c>
      <c r="N6">
        <v>63</v>
      </c>
      <c r="O6" s="6">
        <v>0.17100000000000001</v>
      </c>
      <c r="P6" s="6">
        <f t="shared" si="5"/>
        <v>2868.0216058394162</v>
      </c>
      <c r="Q6">
        <v>2682</v>
      </c>
      <c r="R6">
        <v>65</v>
      </c>
      <c r="S6" s="6">
        <v>10.251681814091604</v>
      </c>
      <c r="T6" s="6">
        <f t="shared" si="6"/>
        <v>259862.86144363342</v>
      </c>
      <c r="U6">
        <v>243008</v>
      </c>
      <c r="V6">
        <v>473</v>
      </c>
      <c r="W6">
        <v>51.4</v>
      </c>
      <c r="X6" s="6">
        <f t="shared" si="7"/>
        <v>3316.0831467964317</v>
      </c>
      <c r="Y6">
        <v>3101</v>
      </c>
      <c r="Z6">
        <v>107</v>
      </c>
      <c r="AA6">
        <v>166</v>
      </c>
      <c r="AB6" s="6">
        <f t="shared" si="8"/>
        <v>4380.0956366585569</v>
      </c>
      <c r="AC6">
        <v>4096</v>
      </c>
      <c r="AD6">
        <v>75</v>
      </c>
      <c r="AE6">
        <v>126</v>
      </c>
      <c r="AF6" s="6">
        <f t="shared" si="9"/>
        <v>1249.0116463909164</v>
      </c>
      <c r="AG6">
        <v>1168</v>
      </c>
      <c r="AH6">
        <v>46</v>
      </c>
      <c r="AI6">
        <v>71</v>
      </c>
      <c r="AJ6" s="6">
        <f t="shared" si="10"/>
        <v>1210.5147120843471</v>
      </c>
      <c r="AK6">
        <v>1132</v>
      </c>
      <c r="AL6">
        <v>43</v>
      </c>
      <c r="AM6">
        <v>0.27</v>
      </c>
      <c r="AN6" s="6">
        <f t="shared" si="11"/>
        <v>509.0150202757502</v>
      </c>
      <c r="AO6">
        <v>476</v>
      </c>
      <c r="AP6">
        <v>63</v>
      </c>
      <c r="AQ6">
        <v>108</v>
      </c>
      <c r="AR6" s="6">
        <f t="shared" si="12"/>
        <v>5630.1766423357667</v>
      </c>
      <c r="AS6">
        <v>5265</v>
      </c>
      <c r="AT6">
        <v>90</v>
      </c>
      <c r="AU6">
        <v>16</v>
      </c>
      <c r="AV6" s="6">
        <f t="shared" si="13"/>
        <v>829.82280616382809</v>
      </c>
      <c r="AW6">
        <v>776</v>
      </c>
      <c r="AX6">
        <v>71</v>
      </c>
      <c r="AY6">
        <v>22</v>
      </c>
      <c r="AZ6" s="6">
        <f t="shared" si="14"/>
        <v>1297.1328142741281</v>
      </c>
      <c r="BA6">
        <v>1213</v>
      </c>
      <c r="BB6">
        <v>100</v>
      </c>
      <c r="BC6">
        <v>2</v>
      </c>
      <c r="BD6" s="6">
        <f t="shared" si="15"/>
        <v>144.36350364963505</v>
      </c>
      <c r="BE6">
        <v>135</v>
      </c>
      <c r="BF6">
        <v>118</v>
      </c>
      <c r="BH6" s="81">
        <f t="shared" si="16"/>
        <v>0.93513939871977669</v>
      </c>
      <c r="BI6">
        <v>30825</v>
      </c>
      <c r="BJ6">
        <v>305</v>
      </c>
      <c r="BK6">
        <v>32963</v>
      </c>
      <c r="BL6">
        <v>503</v>
      </c>
      <c r="BN6" s="57">
        <f t="shared" si="0"/>
        <v>1.0906623411732901</v>
      </c>
      <c r="BO6" s="57">
        <f t="shared" si="1"/>
        <v>1.0199213259310944</v>
      </c>
      <c r="BP6" s="60">
        <f t="shared" si="17"/>
        <v>1.069359286293593</v>
      </c>
    </row>
    <row r="7" spans="1:68" x14ac:dyDescent="0.2">
      <c r="A7" s="52" t="s">
        <v>24</v>
      </c>
      <c r="B7" s="5" t="s">
        <v>24</v>
      </c>
      <c r="C7" s="6">
        <v>0.52</v>
      </c>
      <c r="D7" s="6">
        <f t="shared" si="2"/>
        <v>617.68219337714049</v>
      </c>
      <c r="E7">
        <v>574</v>
      </c>
      <c r="F7">
        <v>40</v>
      </c>
      <c r="G7" s="6">
        <v>11.4</v>
      </c>
      <c r="H7" s="6">
        <f t="shared" si="3"/>
        <v>22743.402712588613</v>
      </c>
      <c r="I7">
        <v>21135</v>
      </c>
      <c r="J7">
        <v>144</v>
      </c>
      <c r="K7" s="6">
        <v>2.71</v>
      </c>
      <c r="L7" s="6">
        <f t="shared" si="4"/>
        <v>10445.71611691969</v>
      </c>
      <c r="M7">
        <v>9707</v>
      </c>
      <c r="N7">
        <v>101</v>
      </c>
      <c r="O7" s="6">
        <v>0.16800000000000001</v>
      </c>
      <c r="P7" s="6">
        <f t="shared" si="5"/>
        <v>2789.2547826368432</v>
      </c>
      <c r="Q7">
        <v>2592</v>
      </c>
      <c r="R7">
        <v>66</v>
      </c>
      <c r="S7" s="6">
        <v>11.117568613335733</v>
      </c>
      <c r="T7" s="6">
        <f t="shared" si="6"/>
        <v>286490.47098048101</v>
      </c>
      <c r="U7">
        <v>266230</v>
      </c>
      <c r="V7">
        <v>494</v>
      </c>
      <c r="W7">
        <v>45</v>
      </c>
      <c r="X7" s="6">
        <f t="shared" si="7"/>
        <v>3770.6592431942508</v>
      </c>
      <c r="Y7">
        <v>3504</v>
      </c>
      <c r="Z7">
        <v>111</v>
      </c>
      <c r="AA7">
        <v>121</v>
      </c>
      <c r="AB7" s="6">
        <f t="shared" si="8"/>
        <v>4431.3854918589968</v>
      </c>
      <c r="AC7">
        <v>4118</v>
      </c>
      <c r="AD7">
        <v>75</v>
      </c>
      <c r="AE7">
        <v>136</v>
      </c>
      <c r="AF7" s="6">
        <f t="shared" si="9"/>
        <v>1041.6661379600557</v>
      </c>
      <c r="AG7">
        <v>968</v>
      </c>
      <c r="AH7">
        <v>45</v>
      </c>
      <c r="AI7">
        <v>105</v>
      </c>
      <c r="AJ7" s="6">
        <f t="shared" si="10"/>
        <v>1468.8783866895412</v>
      </c>
      <c r="AK7">
        <v>1365</v>
      </c>
      <c r="AL7">
        <v>47</v>
      </c>
      <c r="AM7">
        <v>11</v>
      </c>
      <c r="AN7" s="6">
        <f t="shared" si="11"/>
        <v>1079.3296863367107</v>
      </c>
      <c r="AO7">
        <v>1003</v>
      </c>
      <c r="AP7">
        <v>52</v>
      </c>
      <c r="AQ7">
        <v>403</v>
      </c>
      <c r="AR7" s="6">
        <f t="shared" si="12"/>
        <v>20089.736704107727</v>
      </c>
      <c r="AS7">
        <v>18669</v>
      </c>
      <c r="AT7">
        <v>148</v>
      </c>
      <c r="AU7">
        <v>27.6</v>
      </c>
      <c r="AV7" s="6">
        <f t="shared" si="13"/>
        <v>1290.245557245978</v>
      </c>
      <c r="AW7">
        <v>1199</v>
      </c>
      <c r="AX7">
        <v>78</v>
      </c>
      <c r="AY7">
        <v>179</v>
      </c>
      <c r="AZ7" s="6">
        <f t="shared" si="14"/>
        <v>10645.870974007057</v>
      </c>
      <c r="BA7">
        <v>9893</v>
      </c>
      <c r="BB7">
        <v>148</v>
      </c>
      <c r="BC7">
        <v>19</v>
      </c>
      <c r="BD7" s="6">
        <f t="shared" si="15"/>
        <v>1132.0586540640275</v>
      </c>
      <c r="BE7">
        <v>1052</v>
      </c>
      <c r="BF7">
        <v>121</v>
      </c>
      <c r="BH7" s="81">
        <f t="shared" si="16"/>
        <v>0.92928047166405969</v>
      </c>
      <c r="BI7">
        <v>30893</v>
      </c>
      <c r="BJ7">
        <v>303</v>
      </c>
      <c r="BK7">
        <v>33244</v>
      </c>
      <c r="BL7">
        <v>497</v>
      </c>
      <c r="BN7" s="57">
        <f t="shared" si="0"/>
        <v>1.0882616342429243</v>
      </c>
      <c r="BO7" s="57">
        <f t="shared" si="1"/>
        <v>1.0113002847631651</v>
      </c>
      <c r="BP7" s="60">
        <f t="shared" si="17"/>
        <v>1.0761013821901402</v>
      </c>
    </row>
    <row r="8" spans="1:68" x14ac:dyDescent="0.2">
      <c r="A8" s="52" t="s">
        <v>24</v>
      </c>
      <c r="B8" s="5" t="s">
        <v>24</v>
      </c>
      <c r="C8" s="6">
        <v>0.52</v>
      </c>
      <c r="D8" s="6">
        <f t="shared" si="2"/>
        <v>601.36820841009728</v>
      </c>
      <c r="E8">
        <v>569</v>
      </c>
      <c r="F8">
        <v>40</v>
      </c>
      <c r="G8" s="6">
        <v>11.4</v>
      </c>
      <c r="H8" s="6">
        <f t="shared" si="3"/>
        <v>22266.477003135202</v>
      </c>
      <c r="I8">
        <v>21068</v>
      </c>
      <c r="J8">
        <v>143</v>
      </c>
      <c r="K8" s="6">
        <v>2.71</v>
      </c>
      <c r="L8" s="6">
        <f t="shared" si="4"/>
        <v>10042.532014609393</v>
      </c>
      <c r="M8">
        <v>9502</v>
      </c>
      <c r="N8">
        <v>101</v>
      </c>
      <c r="O8" s="6">
        <v>0.16800000000000001</v>
      </c>
      <c r="P8" s="6">
        <f t="shared" si="5"/>
        <v>2766.9278903649115</v>
      </c>
      <c r="Q8">
        <v>2618</v>
      </c>
      <c r="R8">
        <v>66</v>
      </c>
      <c r="S8" s="6">
        <v>11.117568613335733</v>
      </c>
      <c r="T8" s="6">
        <f t="shared" si="6"/>
        <v>281817.62988461164</v>
      </c>
      <c r="U8">
        <v>266649</v>
      </c>
      <c r="V8">
        <v>495</v>
      </c>
      <c r="W8">
        <v>45</v>
      </c>
      <c r="X8" s="6">
        <f t="shared" si="7"/>
        <v>3852.3499466692524</v>
      </c>
      <c r="Y8">
        <v>3645</v>
      </c>
      <c r="Z8">
        <v>112</v>
      </c>
      <c r="AA8">
        <v>121</v>
      </c>
      <c r="AB8" s="6">
        <f t="shared" si="8"/>
        <v>4488.5953973948735</v>
      </c>
      <c r="AC8">
        <v>4247</v>
      </c>
      <c r="AD8">
        <v>76</v>
      </c>
      <c r="AE8">
        <v>136</v>
      </c>
      <c r="AF8" s="6">
        <f t="shared" si="9"/>
        <v>1074.8531949966061</v>
      </c>
      <c r="AG8">
        <v>1017</v>
      </c>
      <c r="AH8">
        <v>46</v>
      </c>
      <c r="AI8">
        <v>105</v>
      </c>
      <c r="AJ8" s="6">
        <f t="shared" si="10"/>
        <v>1555.7363844985293</v>
      </c>
      <c r="AK8">
        <v>1472</v>
      </c>
      <c r="AL8">
        <v>48</v>
      </c>
      <c r="AM8">
        <v>11</v>
      </c>
      <c r="AN8" s="6">
        <f t="shared" si="11"/>
        <v>924.77536442677524</v>
      </c>
      <c r="AO8">
        <v>875</v>
      </c>
      <c r="AP8">
        <v>50</v>
      </c>
      <c r="AQ8">
        <v>403</v>
      </c>
      <c r="AR8" s="6">
        <f t="shared" si="12"/>
        <v>19592.555092278355</v>
      </c>
      <c r="AS8">
        <v>18538</v>
      </c>
      <c r="AT8">
        <v>148</v>
      </c>
      <c r="AU8">
        <v>27.6</v>
      </c>
      <c r="AV8" s="6">
        <f t="shared" si="13"/>
        <v>1271.4340153204694</v>
      </c>
      <c r="AW8">
        <v>1203</v>
      </c>
      <c r="AX8">
        <v>77</v>
      </c>
      <c r="AY8">
        <v>179</v>
      </c>
      <c r="AZ8" s="6">
        <f t="shared" si="14"/>
        <v>10481.139758880377</v>
      </c>
      <c r="BA8">
        <v>9917</v>
      </c>
      <c r="BB8">
        <v>148</v>
      </c>
      <c r="BC8">
        <v>19</v>
      </c>
      <c r="BD8" s="6">
        <f t="shared" si="15"/>
        <v>1004.0418242347845</v>
      </c>
      <c r="BE8">
        <v>950</v>
      </c>
      <c r="BF8">
        <v>122</v>
      </c>
      <c r="BH8" s="81">
        <f t="shared" si="16"/>
        <v>0.94617572402825778</v>
      </c>
      <c r="BI8">
        <v>30939</v>
      </c>
      <c r="BJ8">
        <v>302</v>
      </c>
      <c r="BK8">
        <v>32699</v>
      </c>
      <c r="BL8">
        <v>494</v>
      </c>
      <c r="BN8" s="57">
        <f t="shared" si="0"/>
        <v>1.086643610545482</v>
      </c>
      <c r="BO8" s="57">
        <f t="shared" si="1"/>
        <v>1.0281558049685515</v>
      </c>
      <c r="BP8" s="60">
        <f t="shared" si="17"/>
        <v>1.0568861307734574</v>
      </c>
    </row>
    <row r="9" spans="1:68" x14ac:dyDescent="0.2">
      <c r="A9" s="52" t="s">
        <v>24</v>
      </c>
      <c r="B9" s="5" t="s">
        <v>24</v>
      </c>
      <c r="C9" s="6">
        <v>0.52</v>
      </c>
      <c r="D9" s="6">
        <f t="shared" si="2"/>
        <v>586.4948157600893</v>
      </c>
      <c r="E9">
        <v>566</v>
      </c>
      <c r="F9">
        <v>40</v>
      </c>
      <c r="G9" s="6">
        <v>11.4</v>
      </c>
      <c r="H9" s="6">
        <f t="shared" si="3"/>
        <v>22054.691976391769</v>
      </c>
      <c r="I9">
        <v>21284</v>
      </c>
      <c r="J9">
        <v>144</v>
      </c>
      <c r="K9" s="6">
        <v>2.71</v>
      </c>
      <c r="L9" s="6">
        <f t="shared" si="4"/>
        <v>9890.6237039400221</v>
      </c>
      <c r="M9">
        <v>9545</v>
      </c>
      <c r="N9">
        <v>101</v>
      </c>
      <c r="O9" s="6">
        <v>0.16800000000000001</v>
      </c>
      <c r="P9" s="6">
        <f t="shared" si="5"/>
        <v>2631.9732014675387</v>
      </c>
      <c r="Q9">
        <v>2540</v>
      </c>
      <c r="R9">
        <v>66</v>
      </c>
      <c r="S9" s="6">
        <v>11.117568613335733</v>
      </c>
      <c r="T9" s="6">
        <f t="shared" si="6"/>
        <v>276618.31105439464</v>
      </c>
      <c r="U9">
        <v>266952</v>
      </c>
      <c r="V9">
        <v>495</v>
      </c>
      <c r="W9">
        <v>45</v>
      </c>
      <c r="X9" s="6">
        <f t="shared" si="7"/>
        <v>3754.1885468176743</v>
      </c>
      <c r="Y9">
        <v>3623</v>
      </c>
      <c r="Z9">
        <v>113</v>
      </c>
      <c r="AA9">
        <v>121</v>
      </c>
      <c r="AB9" s="6">
        <f t="shared" si="8"/>
        <v>4071.2687828999838</v>
      </c>
      <c r="AC9">
        <v>3929</v>
      </c>
      <c r="AD9">
        <v>74</v>
      </c>
      <c r="AE9">
        <v>136</v>
      </c>
      <c r="AF9" s="6">
        <f t="shared" si="9"/>
        <v>978.18216621470731</v>
      </c>
      <c r="AG9">
        <v>944</v>
      </c>
      <c r="AH9">
        <v>45</v>
      </c>
      <c r="AI9">
        <v>105</v>
      </c>
      <c r="AJ9" s="6">
        <f t="shared" si="10"/>
        <v>1553.2786728345827</v>
      </c>
      <c r="AK9">
        <v>1499</v>
      </c>
      <c r="AL9">
        <v>48</v>
      </c>
      <c r="AM9">
        <v>11</v>
      </c>
      <c r="AN9" s="6">
        <f t="shared" si="11"/>
        <v>1033.1012920721007</v>
      </c>
      <c r="AO9">
        <v>997</v>
      </c>
      <c r="AP9">
        <v>51</v>
      </c>
      <c r="AQ9">
        <v>403</v>
      </c>
      <c r="AR9" s="6">
        <f t="shared" si="12"/>
        <v>19322.206412505981</v>
      </c>
      <c r="AS9">
        <v>18647</v>
      </c>
      <c r="AT9">
        <v>149</v>
      </c>
      <c r="AU9">
        <v>27.6</v>
      </c>
      <c r="AV9" s="6">
        <f t="shared" si="13"/>
        <v>1220.6552879247088</v>
      </c>
      <c r="AW9">
        <v>1178</v>
      </c>
      <c r="AX9">
        <v>79</v>
      </c>
      <c r="AY9">
        <v>179</v>
      </c>
      <c r="AZ9" s="6">
        <f t="shared" si="14"/>
        <v>10590.065401180411</v>
      </c>
      <c r="BA9">
        <v>10220</v>
      </c>
      <c r="BB9">
        <v>148</v>
      </c>
      <c r="BC9">
        <v>19</v>
      </c>
      <c r="BD9" s="6">
        <f t="shared" si="15"/>
        <v>949.16828840325411</v>
      </c>
      <c r="BE9">
        <v>916</v>
      </c>
      <c r="BF9">
        <v>121</v>
      </c>
      <c r="BH9" s="81">
        <f t="shared" si="16"/>
        <v>0.96505541871921185</v>
      </c>
      <c r="BI9">
        <v>31345</v>
      </c>
      <c r="BJ9">
        <v>304</v>
      </c>
      <c r="BK9">
        <v>32480</v>
      </c>
      <c r="BL9">
        <v>495</v>
      </c>
      <c r="BN9" s="57">
        <f t="shared" si="0"/>
        <v>1.0725687244111235</v>
      </c>
      <c r="BO9" s="57">
        <f t="shared" si="1"/>
        <v>1.0350882594417077</v>
      </c>
      <c r="BP9" s="60">
        <f t="shared" si="17"/>
        <v>1.0362099218376137</v>
      </c>
    </row>
    <row r="10" spans="1:68" x14ac:dyDescent="0.2">
      <c r="A10" s="52" t="s">
        <v>24</v>
      </c>
      <c r="B10" s="5" t="s">
        <v>24</v>
      </c>
      <c r="C10" s="6">
        <v>0.52</v>
      </c>
      <c r="D10" s="6">
        <f t="shared" si="2"/>
        <v>595.25082551410731</v>
      </c>
      <c r="E10">
        <v>567</v>
      </c>
      <c r="F10">
        <v>39</v>
      </c>
      <c r="G10" s="6">
        <v>11.4</v>
      </c>
      <c r="H10" s="6">
        <f t="shared" si="3"/>
        <v>22473.605682152549</v>
      </c>
      <c r="I10">
        <v>21407</v>
      </c>
      <c r="J10">
        <v>144</v>
      </c>
      <c r="K10" s="6">
        <v>2.71</v>
      </c>
      <c r="L10" s="6">
        <f t="shared" si="4"/>
        <v>10065.722954196228</v>
      </c>
      <c r="M10">
        <v>9588</v>
      </c>
      <c r="N10">
        <v>101</v>
      </c>
      <c r="O10" s="6">
        <v>0.16800000000000001</v>
      </c>
      <c r="P10" s="6">
        <f t="shared" si="5"/>
        <v>2581.5198940726455</v>
      </c>
      <c r="Q10">
        <v>2459</v>
      </c>
      <c r="R10">
        <v>65</v>
      </c>
      <c r="S10" s="6">
        <v>11.117568613335733</v>
      </c>
      <c r="T10" s="6">
        <f t="shared" si="6"/>
        <v>279974.70353418117</v>
      </c>
      <c r="U10">
        <v>266687</v>
      </c>
      <c r="V10">
        <v>495</v>
      </c>
      <c r="W10">
        <v>45</v>
      </c>
      <c r="X10" s="6">
        <f t="shared" si="7"/>
        <v>3955.7409356916337</v>
      </c>
      <c r="Y10">
        <v>3768</v>
      </c>
      <c r="Z10">
        <v>113</v>
      </c>
      <c r="AA10">
        <v>121</v>
      </c>
      <c r="AB10" s="6">
        <f t="shared" si="8"/>
        <v>4118.4638245006054</v>
      </c>
      <c r="AC10">
        <v>3923</v>
      </c>
      <c r="AD10">
        <v>75</v>
      </c>
      <c r="AE10">
        <v>136</v>
      </c>
      <c r="AF10" s="6">
        <f t="shared" si="9"/>
        <v>1045.6257887337758</v>
      </c>
      <c r="AG10">
        <v>996</v>
      </c>
      <c r="AH10">
        <v>45</v>
      </c>
      <c r="AI10">
        <v>105</v>
      </c>
      <c r="AJ10" s="6">
        <f t="shared" si="10"/>
        <v>1563.1895576552131</v>
      </c>
      <c r="AK10">
        <v>1489</v>
      </c>
      <c r="AL10">
        <v>48</v>
      </c>
      <c r="AM10">
        <v>11</v>
      </c>
      <c r="AN10" s="6">
        <f t="shared" si="11"/>
        <v>1067.6721156046688</v>
      </c>
      <c r="AO10">
        <v>1017</v>
      </c>
      <c r="AP10">
        <v>52</v>
      </c>
      <c r="AQ10">
        <v>403</v>
      </c>
      <c r="AR10" s="6">
        <f t="shared" si="12"/>
        <v>19743.010625429106</v>
      </c>
      <c r="AS10">
        <v>18806</v>
      </c>
      <c r="AT10">
        <v>149</v>
      </c>
      <c r="AU10">
        <v>27.6</v>
      </c>
      <c r="AV10" s="6">
        <f t="shared" si="13"/>
        <v>1311.2315362735803</v>
      </c>
      <c r="AW10">
        <v>1249</v>
      </c>
      <c r="AX10">
        <v>78</v>
      </c>
      <c r="AY10">
        <v>179</v>
      </c>
      <c r="AZ10" s="6">
        <f t="shared" si="14"/>
        <v>10271.488671657895</v>
      </c>
      <c r="BA10">
        <v>9784</v>
      </c>
      <c r="BB10">
        <v>147</v>
      </c>
      <c r="BC10">
        <v>19</v>
      </c>
      <c r="BD10" s="6">
        <f t="shared" si="15"/>
        <v>1235.6441298590905</v>
      </c>
      <c r="BE10">
        <v>1177</v>
      </c>
      <c r="BF10">
        <v>122</v>
      </c>
      <c r="BH10" s="81">
        <f t="shared" si="16"/>
        <v>0.95253962816480331</v>
      </c>
      <c r="BI10">
        <v>30587</v>
      </c>
      <c r="BJ10">
        <v>303</v>
      </c>
      <c r="BK10">
        <v>32111</v>
      </c>
      <c r="BL10">
        <v>493</v>
      </c>
      <c r="BN10" s="57">
        <f t="shared" si="0"/>
        <v>1.0991488758840902</v>
      </c>
      <c r="BO10" s="57">
        <f t="shared" si="1"/>
        <v>1.0469828615323928</v>
      </c>
      <c r="BP10" s="60">
        <f t="shared" si="17"/>
        <v>1.0498250890901364</v>
      </c>
    </row>
    <row r="11" spans="1:68" x14ac:dyDescent="0.2">
      <c r="A11" s="52" t="s">
        <v>24</v>
      </c>
      <c r="B11" s="5" t="s">
        <v>24</v>
      </c>
      <c r="C11" s="6">
        <v>0.52</v>
      </c>
      <c r="D11" s="6">
        <f t="shared" si="2"/>
        <v>539.5015937409446</v>
      </c>
      <c r="E11">
        <v>508</v>
      </c>
      <c r="F11">
        <v>40</v>
      </c>
      <c r="G11" s="6">
        <v>11.4</v>
      </c>
      <c r="H11" s="6">
        <f t="shared" si="3"/>
        <v>22522.067516661835</v>
      </c>
      <c r="I11">
        <v>21207</v>
      </c>
      <c r="J11">
        <v>143</v>
      </c>
      <c r="K11" s="6">
        <v>2.71</v>
      </c>
      <c r="L11" s="6">
        <f t="shared" si="4"/>
        <v>10143.26716893654</v>
      </c>
      <c r="M11">
        <v>9551</v>
      </c>
      <c r="N11">
        <v>100</v>
      </c>
      <c r="O11" s="6">
        <v>0.16800000000000001</v>
      </c>
      <c r="P11" s="6">
        <f t="shared" si="5"/>
        <v>2605.1130107215299</v>
      </c>
      <c r="Q11">
        <v>2453</v>
      </c>
      <c r="R11">
        <v>65</v>
      </c>
      <c r="S11" s="6">
        <v>11.117568613335733</v>
      </c>
      <c r="T11" s="6">
        <f t="shared" si="6"/>
        <v>282439.70443349751</v>
      </c>
      <c r="U11">
        <v>265948</v>
      </c>
      <c r="V11">
        <v>494</v>
      </c>
      <c r="W11">
        <v>45</v>
      </c>
      <c r="X11" s="6">
        <f t="shared" si="7"/>
        <v>3787.1312662996233</v>
      </c>
      <c r="Y11">
        <v>3566</v>
      </c>
      <c r="Z11">
        <v>112</v>
      </c>
      <c r="AA11">
        <v>121</v>
      </c>
      <c r="AB11" s="6">
        <f t="shared" si="8"/>
        <v>4316.0127499275568</v>
      </c>
      <c r="AC11">
        <v>4064</v>
      </c>
      <c r="AD11">
        <v>75</v>
      </c>
      <c r="AE11">
        <v>136</v>
      </c>
      <c r="AF11" s="6">
        <f t="shared" si="9"/>
        <v>1047.1428571428571</v>
      </c>
      <c r="AG11">
        <v>986</v>
      </c>
      <c r="AH11">
        <v>45</v>
      </c>
      <c r="AI11">
        <v>105</v>
      </c>
      <c r="AJ11" s="6">
        <f t="shared" si="10"/>
        <v>1598.3265720081135</v>
      </c>
      <c r="AK11">
        <v>1505</v>
      </c>
      <c r="AL11">
        <v>48</v>
      </c>
      <c r="AM11">
        <v>11</v>
      </c>
      <c r="AN11" s="6">
        <f t="shared" si="11"/>
        <v>1138.4758041147493</v>
      </c>
      <c r="AO11">
        <v>1072</v>
      </c>
      <c r="AP11">
        <v>52</v>
      </c>
      <c r="AQ11">
        <v>403</v>
      </c>
      <c r="AR11" s="6">
        <f t="shared" si="12"/>
        <v>20164.403071573455</v>
      </c>
      <c r="AS11">
        <v>18987</v>
      </c>
      <c r="AT11">
        <v>150</v>
      </c>
      <c r="AU11">
        <v>27.6</v>
      </c>
      <c r="AV11" s="6">
        <f t="shared" si="13"/>
        <v>1464.5131845841784</v>
      </c>
      <c r="AW11">
        <v>1379</v>
      </c>
      <c r="AX11">
        <v>78</v>
      </c>
      <c r="AY11">
        <v>179</v>
      </c>
      <c r="AZ11" s="6">
        <f t="shared" si="14"/>
        <v>10543.645320197043</v>
      </c>
      <c r="BA11">
        <v>9928</v>
      </c>
      <c r="BB11">
        <v>147</v>
      </c>
      <c r="BC11">
        <v>19</v>
      </c>
      <c r="BD11" s="6">
        <f t="shared" si="15"/>
        <v>847.48478701825559</v>
      </c>
      <c r="BE11">
        <v>798</v>
      </c>
      <c r="BF11">
        <v>122</v>
      </c>
      <c r="BH11" s="81">
        <f t="shared" si="16"/>
        <v>0.9416098226466576</v>
      </c>
      <c r="BI11">
        <v>31059</v>
      </c>
      <c r="BJ11">
        <v>303</v>
      </c>
      <c r="BK11">
        <v>32985</v>
      </c>
      <c r="BL11">
        <v>498</v>
      </c>
      <c r="BN11" s="57">
        <f t="shared" si="0"/>
        <v>1.082445238631851</v>
      </c>
      <c r="BO11" s="57">
        <f t="shared" si="1"/>
        <v>1.0192410691728562</v>
      </c>
      <c r="BP11" s="60">
        <f t="shared" si="17"/>
        <v>1.0620110113010721</v>
      </c>
    </row>
    <row r="12" spans="1:68" x14ac:dyDescent="0.2">
      <c r="A12" s="52" t="s">
        <v>25</v>
      </c>
      <c r="B12" s="5" t="s">
        <v>25</v>
      </c>
      <c r="C12" s="6">
        <v>1.69</v>
      </c>
      <c r="D12" s="6">
        <f t="shared" si="2"/>
        <v>2182.9105633802819</v>
      </c>
      <c r="E12">
        <v>2002</v>
      </c>
      <c r="F12">
        <v>56</v>
      </c>
      <c r="G12" s="6">
        <v>6.95</v>
      </c>
      <c r="H12" s="6">
        <f t="shared" si="3"/>
        <v>14272.87676056338</v>
      </c>
      <c r="I12">
        <v>13090</v>
      </c>
      <c r="J12">
        <v>116</v>
      </c>
      <c r="K12" s="6">
        <v>2.2400000000000002</v>
      </c>
      <c r="L12" s="6">
        <f t="shared" si="4"/>
        <v>9795.8384122919342</v>
      </c>
      <c r="M12">
        <v>8984</v>
      </c>
      <c r="N12">
        <v>99</v>
      </c>
      <c r="O12" s="6">
        <v>0.18</v>
      </c>
      <c r="P12" s="6">
        <f t="shared" si="5"/>
        <v>3368.1372279129323</v>
      </c>
      <c r="Q12">
        <v>3089</v>
      </c>
      <c r="R12">
        <v>72</v>
      </c>
      <c r="S12" s="6">
        <v>12.110450823360029</v>
      </c>
      <c r="T12" s="6">
        <f t="shared" si="6"/>
        <v>353313.12471190782</v>
      </c>
      <c r="U12">
        <v>324032</v>
      </c>
      <c r="V12">
        <v>545</v>
      </c>
      <c r="W12">
        <v>37</v>
      </c>
      <c r="X12" s="6">
        <f t="shared" si="7"/>
        <v>4281.8630281690139</v>
      </c>
      <c r="Y12">
        <v>3927</v>
      </c>
      <c r="Z12">
        <v>119</v>
      </c>
      <c r="AA12">
        <v>13</v>
      </c>
      <c r="AB12" s="6">
        <f t="shared" si="8"/>
        <v>3908.9582266325224</v>
      </c>
      <c r="AC12">
        <v>3585</v>
      </c>
      <c r="AD12">
        <v>73</v>
      </c>
      <c r="AE12">
        <v>19</v>
      </c>
      <c r="AF12" s="6">
        <f t="shared" si="9"/>
        <v>264.95867477592833</v>
      </c>
      <c r="AG12">
        <v>243</v>
      </c>
      <c r="AH12">
        <v>34</v>
      </c>
      <c r="AI12">
        <v>129.5</v>
      </c>
      <c r="AJ12" s="6">
        <f t="shared" si="10"/>
        <v>1907.0482394366197</v>
      </c>
      <c r="AK12">
        <v>1749</v>
      </c>
      <c r="AL12">
        <v>50</v>
      </c>
      <c r="AM12">
        <v>47.2</v>
      </c>
      <c r="AN12" s="6">
        <f t="shared" si="11"/>
        <v>3255.8296414852753</v>
      </c>
      <c r="AO12">
        <v>2986</v>
      </c>
      <c r="AP12">
        <v>71</v>
      </c>
      <c r="AQ12">
        <v>330</v>
      </c>
      <c r="AR12" s="6">
        <f t="shared" si="12"/>
        <v>18299.594398207428</v>
      </c>
      <c r="AS12">
        <v>16783</v>
      </c>
      <c r="AT12">
        <v>143</v>
      </c>
      <c r="AU12">
        <v>38</v>
      </c>
      <c r="AV12" s="6">
        <f t="shared" si="13"/>
        <v>1769.6622599231755</v>
      </c>
      <c r="AW12">
        <v>1623</v>
      </c>
      <c r="AX12">
        <v>85</v>
      </c>
      <c r="AY12">
        <v>190</v>
      </c>
      <c r="AZ12" s="6">
        <f t="shared" si="14"/>
        <v>12243.707650448143</v>
      </c>
      <c r="BA12">
        <v>11229</v>
      </c>
      <c r="BB12">
        <v>153</v>
      </c>
      <c r="BC12">
        <v>14</v>
      </c>
      <c r="BD12" s="6">
        <f t="shared" si="15"/>
        <v>696.74318181818182</v>
      </c>
      <c r="BE12">
        <v>639</v>
      </c>
      <c r="BF12">
        <v>124</v>
      </c>
      <c r="BH12" s="81">
        <f t="shared" si="16"/>
        <v>0.91712415230602118</v>
      </c>
      <c r="BI12">
        <v>31240</v>
      </c>
      <c r="BJ12">
        <v>310</v>
      </c>
      <c r="BK12">
        <v>34063</v>
      </c>
      <c r="BL12">
        <v>510</v>
      </c>
      <c r="BN12" s="57">
        <f t="shared" si="0"/>
        <v>1.0761737089201877</v>
      </c>
      <c r="BO12" s="57">
        <f t="shared" si="1"/>
        <v>0.98698490052745391</v>
      </c>
      <c r="BP12" s="60">
        <f t="shared" si="17"/>
        <v>1.0903649167733676</v>
      </c>
    </row>
    <row r="13" spans="1:68" x14ac:dyDescent="0.2">
      <c r="A13" s="52" t="s">
        <v>25</v>
      </c>
      <c r="B13" s="5" t="s">
        <v>25</v>
      </c>
      <c r="C13" s="6">
        <v>1.69</v>
      </c>
      <c r="D13" s="6">
        <f t="shared" si="2"/>
        <v>2141.9155114685359</v>
      </c>
      <c r="E13">
        <v>1983</v>
      </c>
      <c r="F13">
        <v>56</v>
      </c>
      <c r="G13" s="6">
        <v>6.95</v>
      </c>
      <c r="H13" s="6">
        <f t="shared" si="3"/>
        <v>14069.889789404511</v>
      </c>
      <c r="I13">
        <v>13026</v>
      </c>
      <c r="J13">
        <v>116</v>
      </c>
      <c r="K13" s="6">
        <v>2.2400000000000002</v>
      </c>
      <c r="L13" s="6">
        <f t="shared" si="4"/>
        <v>9626.198203836404</v>
      </c>
      <c r="M13">
        <v>8912</v>
      </c>
      <c r="N13">
        <v>99</v>
      </c>
      <c r="O13" s="6">
        <v>0.18</v>
      </c>
      <c r="P13" s="6">
        <f t="shared" si="5"/>
        <v>3249.0579215821258</v>
      </c>
      <c r="Q13">
        <v>3008</v>
      </c>
      <c r="R13">
        <v>71</v>
      </c>
      <c r="S13" s="6">
        <v>12.110450823360029</v>
      </c>
      <c r="T13" s="6">
        <f t="shared" si="6"/>
        <v>347853.34386832302</v>
      </c>
      <c r="U13">
        <v>322045</v>
      </c>
      <c r="V13">
        <v>544</v>
      </c>
      <c r="W13">
        <v>37</v>
      </c>
      <c r="X13" s="6">
        <f t="shared" si="7"/>
        <v>4237.3850486591355</v>
      </c>
      <c r="Y13">
        <v>3923</v>
      </c>
      <c r="Z13">
        <v>120</v>
      </c>
      <c r="AA13">
        <v>13</v>
      </c>
      <c r="AB13" s="6">
        <f t="shared" si="8"/>
        <v>3654.1100228431956</v>
      </c>
      <c r="AC13">
        <v>3383</v>
      </c>
      <c r="AD13">
        <v>72</v>
      </c>
      <c r="AE13">
        <v>19</v>
      </c>
      <c r="AF13" s="6">
        <f t="shared" si="9"/>
        <v>224.66889883280658</v>
      </c>
      <c r="AG13">
        <v>208</v>
      </c>
      <c r="AH13">
        <v>33</v>
      </c>
      <c r="AI13">
        <v>129.5</v>
      </c>
      <c r="AJ13" s="6">
        <f t="shared" si="10"/>
        <v>1784.3895234220984</v>
      </c>
      <c r="AK13">
        <v>1652</v>
      </c>
      <c r="AL13">
        <v>48</v>
      </c>
      <c r="AM13">
        <v>47.2</v>
      </c>
      <c r="AN13" s="6">
        <f t="shared" si="11"/>
        <v>3166.9673623932158</v>
      </c>
      <c r="AO13">
        <v>2932</v>
      </c>
      <c r="AP13">
        <v>72</v>
      </c>
      <c r="AQ13">
        <v>330</v>
      </c>
      <c r="AR13" s="6">
        <f t="shared" si="12"/>
        <v>17924.905654473198</v>
      </c>
      <c r="AS13">
        <v>16595</v>
      </c>
      <c r="AT13">
        <v>143</v>
      </c>
      <c r="AU13">
        <v>38</v>
      </c>
      <c r="AV13" s="6">
        <f t="shared" si="13"/>
        <v>1774.6682729918327</v>
      </c>
      <c r="AW13">
        <v>1643</v>
      </c>
      <c r="AX13">
        <v>85</v>
      </c>
      <c r="AY13">
        <v>190</v>
      </c>
      <c r="AZ13" s="6">
        <f t="shared" si="14"/>
        <v>12141.841787401821</v>
      </c>
      <c r="BA13">
        <v>11241</v>
      </c>
      <c r="BB13">
        <v>152</v>
      </c>
      <c r="BC13">
        <v>14</v>
      </c>
      <c r="BD13" s="6">
        <f t="shared" si="15"/>
        <v>935.40031917889655</v>
      </c>
      <c r="BE13">
        <v>866</v>
      </c>
      <c r="BF13">
        <v>123</v>
      </c>
      <c r="BH13" s="81">
        <f t="shared" si="16"/>
        <v>0.92580682542441628</v>
      </c>
      <c r="BI13">
        <v>31957</v>
      </c>
      <c r="BJ13">
        <v>310</v>
      </c>
      <c r="BK13">
        <v>34518</v>
      </c>
      <c r="BL13">
        <v>507</v>
      </c>
      <c r="BN13" s="57">
        <f t="shared" si="0"/>
        <v>1.0520282462892845</v>
      </c>
      <c r="BO13" s="57">
        <f t="shared" si="1"/>
        <v>0.97397493095389842</v>
      </c>
      <c r="BP13" s="60">
        <f t="shared" si="17"/>
        <v>1.0801389366961855</v>
      </c>
    </row>
    <row r="14" spans="1:68" x14ac:dyDescent="0.2">
      <c r="A14" s="52" t="s">
        <v>25</v>
      </c>
      <c r="B14" s="5" t="s">
        <v>25</v>
      </c>
      <c r="C14" s="6">
        <v>1.69</v>
      </c>
      <c r="D14" s="6">
        <f t="shared" si="2"/>
        <v>2170.6173698526154</v>
      </c>
      <c r="E14">
        <v>1935</v>
      </c>
      <c r="F14">
        <v>56</v>
      </c>
      <c r="G14" s="6">
        <v>6.95</v>
      </c>
      <c r="H14" s="6">
        <f t="shared" si="3"/>
        <v>14672.700360554114</v>
      </c>
      <c r="I14">
        <v>13080</v>
      </c>
      <c r="J14">
        <v>116</v>
      </c>
      <c r="K14" s="6">
        <v>2.2400000000000002</v>
      </c>
      <c r="L14" s="6">
        <f t="shared" si="4"/>
        <v>10164.322474539818</v>
      </c>
      <c r="M14">
        <v>9061</v>
      </c>
      <c r="N14">
        <v>99</v>
      </c>
      <c r="O14" s="6">
        <v>0.18</v>
      </c>
      <c r="P14" s="6">
        <f t="shared" si="5"/>
        <v>3449.4307040293502</v>
      </c>
      <c r="Q14">
        <v>3075</v>
      </c>
      <c r="R14">
        <v>72</v>
      </c>
      <c r="S14" s="6">
        <v>12.110450823360029</v>
      </c>
      <c r="T14" s="6">
        <f t="shared" si="6"/>
        <v>361358.9952558669</v>
      </c>
      <c r="U14">
        <v>322134</v>
      </c>
      <c r="V14">
        <v>544</v>
      </c>
      <c r="W14">
        <v>37</v>
      </c>
      <c r="X14" s="6">
        <f t="shared" si="7"/>
        <v>4601.4844708710225</v>
      </c>
      <c r="Y14">
        <v>4102</v>
      </c>
      <c r="Z14">
        <v>121</v>
      </c>
      <c r="AA14">
        <v>13</v>
      </c>
      <c r="AB14" s="6">
        <f t="shared" si="8"/>
        <v>3816.2482130432031</v>
      </c>
      <c r="AC14">
        <v>3402</v>
      </c>
      <c r="AD14">
        <v>72</v>
      </c>
      <c r="AE14">
        <v>19</v>
      </c>
      <c r="AF14" s="6">
        <f t="shared" si="9"/>
        <v>210.8920235309001</v>
      </c>
      <c r="AG14">
        <v>188</v>
      </c>
      <c r="AH14">
        <v>34</v>
      </c>
      <c r="AI14">
        <v>129.5</v>
      </c>
      <c r="AJ14" s="6">
        <f t="shared" si="10"/>
        <v>1928.3158960086025</v>
      </c>
      <c r="AK14">
        <v>1719</v>
      </c>
      <c r="AL14">
        <v>50</v>
      </c>
      <c r="AM14">
        <v>47.2</v>
      </c>
      <c r="AN14" s="6">
        <f t="shared" si="11"/>
        <v>3297.9922828768422</v>
      </c>
      <c r="AO14">
        <v>2940</v>
      </c>
      <c r="AP14">
        <v>70</v>
      </c>
      <c r="AQ14">
        <v>330</v>
      </c>
      <c r="AR14" s="6">
        <f t="shared" si="12"/>
        <v>18479.974444936426</v>
      </c>
      <c r="AS14">
        <v>16474</v>
      </c>
      <c r="AT14">
        <v>142</v>
      </c>
      <c r="AU14">
        <v>38</v>
      </c>
      <c r="AV14" s="6">
        <f t="shared" si="13"/>
        <v>1780.2427731039281</v>
      </c>
      <c r="AW14">
        <v>1587</v>
      </c>
      <c r="AX14">
        <v>85</v>
      </c>
      <c r="AY14">
        <v>190</v>
      </c>
      <c r="AZ14" s="6">
        <f t="shared" si="14"/>
        <v>13003.512429628692</v>
      </c>
      <c r="BA14">
        <v>11592</v>
      </c>
      <c r="BB14">
        <v>154</v>
      </c>
      <c r="BC14">
        <v>14</v>
      </c>
      <c r="BD14" s="6">
        <f t="shared" si="15"/>
        <v>766.16623442342961</v>
      </c>
      <c r="BE14">
        <v>683</v>
      </c>
      <c r="BF14">
        <v>124</v>
      </c>
      <c r="BH14" s="81">
        <f t="shared" si="16"/>
        <v>0.89145144919363939</v>
      </c>
      <c r="BI14">
        <v>31618</v>
      </c>
      <c r="BJ14">
        <v>309</v>
      </c>
      <c r="BK14">
        <v>35468</v>
      </c>
      <c r="BL14">
        <v>505</v>
      </c>
      <c r="BN14" s="57">
        <f t="shared" si="0"/>
        <v>1.0633078204398339</v>
      </c>
      <c r="BO14" s="57">
        <f t="shared" si="1"/>
        <v>0.94788729747001987</v>
      </c>
      <c r="BP14" s="60">
        <f t="shared" si="17"/>
        <v>1.1217660826111708</v>
      </c>
    </row>
    <row r="15" spans="1:68" x14ac:dyDescent="0.2">
      <c r="A15" s="52" t="s">
        <v>25</v>
      </c>
      <c r="B15" s="5" t="s">
        <v>25</v>
      </c>
      <c r="C15" s="6">
        <v>1.69</v>
      </c>
      <c r="D15" s="6">
        <f t="shared" si="2"/>
        <v>2338.7801983365325</v>
      </c>
      <c r="E15">
        <v>2099</v>
      </c>
      <c r="F15">
        <v>56</v>
      </c>
      <c r="G15" s="6">
        <v>6.95</v>
      </c>
      <c r="H15" s="6">
        <f t="shared" si="3"/>
        <v>14600.941266794627</v>
      </c>
      <c r="I15">
        <v>13104</v>
      </c>
      <c r="J15">
        <v>116</v>
      </c>
      <c r="K15" s="6">
        <v>2.2400000000000002</v>
      </c>
      <c r="L15" s="6">
        <f t="shared" si="4"/>
        <v>10176.312316058862</v>
      </c>
      <c r="M15">
        <v>9133</v>
      </c>
      <c r="N15">
        <v>100</v>
      </c>
      <c r="O15" s="6">
        <v>0.18</v>
      </c>
      <c r="P15" s="6">
        <f t="shared" si="5"/>
        <v>3302.5938579654512</v>
      </c>
      <c r="Q15">
        <v>2964</v>
      </c>
      <c r="R15">
        <v>71</v>
      </c>
      <c r="S15" s="6">
        <v>12.110450823360029</v>
      </c>
      <c r="T15" s="6">
        <f t="shared" si="6"/>
        <v>359922.56180422264</v>
      </c>
      <c r="U15">
        <v>323022</v>
      </c>
      <c r="V15">
        <v>544</v>
      </c>
      <c r="W15">
        <v>37</v>
      </c>
      <c r="X15" s="6">
        <f t="shared" si="7"/>
        <v>4355.5463531669866</v>
      </c>
      <c r="Y15">
        <v>3909</v>
      </c>
      <c r="Z15">
        <v>120</v>
      </c>
      <c r="AA15">
        <v>13</v>
      </c>
      <c r="AB15" s="6">
        <f t="shared" si="8"/>
        <v>3771.686980166347</v>
      </c>
      <c r="AC15">
        <v>3385</v>
      </c>
      <c r="AD15">
        <v>72</v>
      </c>
      <c r="AE15">
        <v>19</v>
      </c>
      <c r="AF15" s="6">
        <f t="shared" si="9"/>
        <v>232.8752079334613</v>
      </c>
      <c r="AG15">
        <v>209</v>
      </c>
      <c r="AH15">
        <v>34</v>
      </c>
      <c r="AI15">
        <v>129.5</v>
      </c>
      <c r="AJ15" s="6">
        <f t="shared" si="10"/>
        <v>1807.2898912348051</v>
      </c>
      <c r="AK15">
        <v>1622</v>
      </c>
      <c r="AL15">
        <v>48</v>
      </c>
      <c r="AM15">
        <v>47.2</v>
      </c>
      <c r="AN15" s="6">
        <f t="shared" si="11"/>
        <v>3240.1966730646195</v>
      </c>
      <c r="AO15">
        <v>2908</v>
      </c>
      <c r="AP15">
        <v>70</v>
      </c>
      <c r="AQ15">
        <v>330</v>
      </c>
      <c r="AR15" s="6">
        <f t="shared" si="12"/>
        <v>18757.039475367885</v>
      </c>
      <c r="AS15">
        <v>16834</v>
      </c>
      <c r="AT15">
        <v>143</v>
      </c>
      <c r="AU15">
        <v>38</v>
      </c>
      <c r="AV15" s="6">
        <f t="shared" si="13"/>
        <v>2118.1615802943061</v>
      </c>
      <c r="AW15">
        <v>1901</v>
      </c>
      <c r="AX15">
        <v>86</v>
      </c>
      <c r="AY15">
        <v>190</v>
      </c>
      <c r="AZ15" s="6">
        <f t="shared" si="14"/>
        <v>12753.538899552144</v>
      </c>
      <c r="BA15">
        <v>11446</v>
      </c>
      <c r="BB15">
        <v>153</v>
      </c>
      <c r="BC15">
        <v>14</v>
      </c>
      <c r="BD15" s="6">
        <f t="shared" si="15"/>
        <v>772.16516314779278</v>
      </c>
      <c r="BE15">
        <v>693</v>
      </c>
      <c r="BF15">
        <v>123</v>
      </c>
      <c r="BH15" s="81">
        <f t="shared" si="16"/>
        <v>0.89747638597800805</v>
      </c>
      <c r="BI15">
        <v>31260</v>
      </c>
      <c r="BJ15">
        <v>309</v>
      </c>
      <c r="BK15">
        <v>34831</v>
      </c>
      <c r="BL15">
        <v>507</v>
      </c>
      <c r="BN15" s="57">
        <f t="shared" si="0"/>
        <v>1.0754851780763488</v>
      </c>
      <c r="BO15" s="57">
        <f t="shared" si="1"/>
        <v>0.965222550792876</v>
      </c>
      <c r="BP15" s="60">
        <f t="shared" si="17"/>
        <v>1.1142354446577096</v>
      </c>
    </row>
    <row r="16" spans="1:68" x14ac:dyDescent="0.2">
      <c r="A16" s="52" t="s">
        <v>25</v>
      </c>
      <c r="B16" s="5" t="s">
        <v>25</v>
      </c>
      <c r="C16" s="6">
        <v>1.69</v>
      </c>
      <c r="D16" s="6">
        <f t="shared" si="2"/>
        <v>2089.0834108030131</v>
      </c>
      <c r="E16">
        <v>1981</v>
      </c>
      <c r="F16">
        <v>56</v>
      </c>
      <c r="G16" s="6">
        <v>6.95</v>
      </c>
      <c r="H16" s="6">
        <f t="shared" si="3"/>
        <v>13061.780477640646</v>
      </c>
      <c r="I16">
        <v>12386</v>
      </c>
      <c r="J16">
        <v>113</v>
      </c>
      <c r="K16" s="6">
        <v>2.2400000000000002</v>
      </c>
      <c r="L16" s="6">
        <f t="shared" si="4"/>
        <v>9204.1999038307422</v>
      </c>
      <c r="M16">
        <v>8728</v>
      </c>
      <c r="N16">
        <v>97</v>
      </c>
      <c r="O16" s="6">
        <v>0.18</v>
      </c>
      <c r="P16" s="6">
        <f t="shared" si="5"/>
        <v>3081.4243949350857</v>
      </c>
      <c r="Q16">
        <v>2922</v>
      </c>
      <c r="R16">
        <v>70</v>
      </c>
      <c r="S16" s="6">
        <v>12.110450823360029</v>
      </c>
      <c r="T16" s="6">
        <f t="shared" si="6"/>
        <v>329697.64641769516</v>
      </c>
      <c r="U16">
        <v>312640</v>
      </c>
      <c r="V16">
        <v>535</v>
      </c>
      <c r="W16">
        <v>37</v>
      </c>
      <c r="X16" s="6">
        <f t="shared" si="7"/>
        <v>4030.5284180157078</v>
      </c>
      <c r="Y16">
        <v>3822</v>
      </c>
      <c r="Z16">
        <v>117</v>
      </c>
      <c r="AA16">
        <v>13</v>
      </c>
      <c r="AB16" s="6">
        <f t="shared" si="8"/>
        <v>3607.6498477320083</v>
      </c>
      <c r="AC16">
        <v>3421</v>
      </c>
      <c r="AD16">
        <v>71</v>
      </c>
      <c r="AE16">
        <v>19</v>
      </c>
      <c r="AF16" s="6">
        <f t="shared" si="9"/>
        <v>286.84032697547684</v>
      </c>
      <c r="AG16">
        <v>272</v>
      </c>
      <c r="AH16">
        <v>34</v>
      </c>
      <c r="AI16">
        <v>129.5</v>
      </c>
      <c r="AJ16" s="6">
        <f t="shared" si="10"/>
        <v>1738.9694822888282</v>
      </c>
      <c r="AK16">
        <v>1649</v>
      </c>
      <c r="AL16">
        <v>48</v>
      </c>
      <c r="AM16">
        <v>47.2</v>
      </c>
      <c r="AN16" s="6">
        <f t="shared" si="11"/>
        <v>2938.0042314473471</v>
      </c>
      <c r="AO16">
        <v>2786</v>
      </c>
      <c r="AP16">
        <v>69</v>
      </c>
      <c r="AQ16">
        <v>330</v>
      </c>
      <c r="AR16" s="6">
        <f t="shared" si="12"/>
        <v>16928.852091681358</v>
      </c>
      <c r="AS16">
        <v>16053</v>
      </c>
      <c r="AT16">
        <v>140</v>
      </c>
      <c r="AU16">
        <v>38</v>
      </c>
      <c r="AV16" s="6">
        <f t="shared" si="13"/>
        <v>1580.7854784420581</v>
      </c>
      <c r="AW16">
        <v>1499</v>
      </c>
      <c r="AX16">
        <v>84</v>
      </c>
      <c r="AY16">
        <v>190</v>
      </c>
      <c r="AZ16" s="6">
        <f t="shared" si="14"/>
        <v>11651.833723353102</v>
      </c>
      <c r="BA16">
        <v>11049</v>
      </c>
      <c r="BB16">
        <v>152</v>
      </c>
      <c r="BC16">
        <v>14</v>
      </c>
      <c r="BD16" s="6">
        <f t="shared" si="15"/>
        <v>583.1716941817599</v>
      </c>
      <c r="BE16">
        <v>553</v>
      </c>
      <c r="BF16">
        <v>122</v>
      </c>
      <c r="BH16" s="81">
        <f t="shared" si="16"/>
        <v>0.94826275952214489</v>
      </c>
      <c r="BI16">
        <v>31195</v>
      </c>
      <c r="BJ16">
        <v>306</v>
      </c>
      <c r="BK16">
        <v>32897</v>
      </c>
      <c r="BL16">
        <v>499</v>
      </c>
      <c r="BN16" s="57">
        <f t="shared" si="0"/>
        <v>1.0777261313244644</v>
      </c>
      <c r="BO16" s="57">
        <f t="shared" si="1"/>
        <v>1.0219675552988621</v>
      </c>
      <c r="BP16" s="60">
        <f t="shared" si="17"/>
        <v>1.0545600256451355</v>
      </c>
    </row>
    <row r="17" spans="1:68" s="56" customFormat="1" ht="17" thickBot="1" x14ac:dyDescent="0.25">
      <c r="A17" s="89"/>
      <c r="B17" s="103"/>
      <c r="C17" s="90"/>
      <c r="D17" s="90"/>
      <c r="G17" s="90"/>
      <c r="H17" s="90"/>
      <c r="K17" s="90"/>
      <c r="L17" s="90"/>
      <c r="O17" s="90"/>
      <c r="P17" s="90"/>
      <c r="S17" s="90"/>
      <c r="T17" s="90"/>
      <c r="X17" s="90"/>
      <c r="AB17" s="90"/>
      <c r="AF17" s="90"/>
      <c r="AJ17" s="90"/>
      <c r="AN17" s="90"/>
      <c r="AR17" s="90"/>
      <c r="AV17" s="90"/>
      <c r="AZ17" s="90"/>
      <c r="BD17" s="90"/>
      <c r="BH17" s="104"/>
      <c r="BN17" s="93"/>
      <c r="BO17" s="93"/>
      <c r="BP17" s="105"/>
    </row>
    <row r="18" spans="1:68" ht="22" thickTop="1" x14ac:dyDescent="0.25">
      <c r="A18" s="88" t="s">
        <v>147</v>
      </c>
    </row>
    <row r="19" spans="1:68" s="4" customFormat="1" ht="21" customHeight="1" x14ac:dyDescent="0.2">
      <c r="A19" s="53" t="s">
        <v>72</v>
      </c>
      <c r="B19" s="15"/>
      <c r="C19" s="15" t="s">
        <v>27</v>
      </c>
      <c r="D19" s="15"/>
      <c r="E19" s="15"/>
      <c r="F19" s="15"/>
      <c r="G19" s="15" t="s">
        <v>28</v>
      </c>
      <c r="H19" s="15"/>
      <c r="I19" s="15"/>
      <c r="J19" s="15"/>
      <c r="K19" s="15" t="s">
        <v>29</v>
      </c>
      <c r="L19" s="15"/>
      <c r="M19" s="15"/>
      <c r="N19" s="15"/>
      <c r="O19" s="15" t="s">
        <v>31</v>
      </c>
      <c r="P19" s="15"/>
      <c r="Q19" s="15"/>
      <c r="R19" s="15"/>
      <c r="S19" s="15" t="s">
        <v>32</v>
      </c>
      <c r="T19" s="15"/>
      <c r="U19" s="15"/>
      <c r="V19" s="15"/>
      <c r="W19" s="15" t="s">
        <v>38</v>
      </c>
      <c r="X19" s="15"/>
      <c r="Y19" s="15"/>
      <c r="Z19" s="15"/>
      <c r="AA19" s="15" t="s">
        <v>41</v>
      </c>
      <c r="AB19" s="15"/>
      <c r="AC19" s="15"/>
      <c r="AD19" s="15"/>
      <c r="AE19" s="15" t="s">
        <v>44</v>
      </c>
      <c r="AF19" s="15"/>
      <c r="AG19" s="15"/>
      <c r="AH19" s="15"/>
      <c r="AI19" s="15" t="s">
        <v>47</v>
      </c>
      <c r="AJ19" s="15"/>
      <c r="AK19" s="15"/>
      <c r="AL19" s="15"/>
      <c r="AM19" s="15" t="s">
        <v>50</v>
      </c>
      <c r="AN19" s="15"/>
      <c r="AO19" s="15"/>
      <c r="AP19" s="15"/>
      <c r="AQ19" s="15" t="s">
        <v>53</v>
      </c>
      <c r="AR19" s="15"/>
      <c r="AS19" s="15"/>
      <c r="AT19" s="15"/>
      <c r="AU19" s="15" t="s">
        <v>56</v>
      </c>
      <c r="AV19" s="15"/>
      <c r="AW19" s="15"/>
      <c r="AX19" s="15"/>
      <c r="AY19" s="15" t="s">
        <v>59</v>
      </c>
      <c r="AZ19" s="15"/>
      <c r="BA19" s="15"/>
      <c r="BB19" s="15"/>
      <c r="BC19" s="15" t="s">
        <v>62</v>
      </c>
      <c r="BD19" s="15"/>
      <c r="BI19" s="4" t="s">
        <v>77</v>
      </c>
      <c r="BK19" s="4" t="s">
        <v>78</v>
      </c>
    </row>
    <row r="20" spans="1:68" s="70" customFormat="1" ht="22" customHeight="1" x14ac:dyDescent="0.25">
      <c r="A20" s="102"/>
      <c r="C20" s="100" t="s">
        <v>152</v>
      </c>
      <c r="D20" s="100" t="s">
        <v>153</v>
      </c>
      <c r="E20" s="70" t="s">
        <v>154</v>
      </c>
      <c r="G20" s="100" t="s">
        <v>152</v>
      </c>
      <c r="H20" s="100" t="s">
        <v>153</v>
      </c>
      <c r="I20" s="70" t="s">
        <v>154</v>
      </c>
      <c r="K20" s="100" t="s">
        <v>152</v>
      </c>
      <c r="L20" s="100" t="s">
        <v>153</v>
      </c>
      <c r="M20" s="70" t="s">
        <v>154</v>
      </c>
      <c r="O20" s="100" t="s">
        <v>152</v>
      </c>
      <c r="P20" s="100" t="s">
        <v>153</v>
      </c>
      <c r="Q20" s="70" t="s">
        <v>154</v>
      </c>
      <c r="S20" s="100" t="s">
        <v>152</v>
      </c>
      <c r="T20" s="100" t="s">
        <v>153</v>
      </c>
      <c r="U20" s="70" t="s">
        <v>154</v>
      </c>
      <c r="W20" s="100" t="s">
        <v>152</v>
      </c>
      <c r="X20" s="100" t="s">
        <v>153</v>
      </c>
      <c r="Y20" s="70" t="s">
        <v>154</v>
      </c>
      <c r="AA20" s="100" t="s">
        <v>152</v>
      </c>
      <c r="AB20" s="100" t="s">
        <v>153</v>
      </c>
      <c r="AC20" s="70" t="s">
        <v>154</v>
      </c>
      <c r="AE20" s="100" t="s">
        <v>152</v>
      </c>
      <c r="AF20" s="100" t="s">
        <v>153</v>
      </c>
      <c r="AG20" s="70" t="s">
        <v>154</v>
      </c>
      <c r="AI20" s="100" t="s">
        <v>152</v>
      </c>
      <c r="AJ20" s="100" t="s">
        <v>153</v>
      </c>
      <c r="AK20" s="70" t="s">
        <v>154</v>
      </c>
      <c r="AM20" s="100" t="s">
        <v>152</v>
      </c>
      <c r="AN20" s="100" t="s">
        <v>153</v>
      </c>
      <c r="AO20" s="70" t="s">
        <v>154</v>
      </c>
    </row>
    <row r="21" spans="1:68" x14ac:dyDescent="0.2">
      <c r="A21" s="52" t="s">
        <v>23</v>
      </c>
      <c r="C21" s="25">
        <v>2007.4074074074074</v>
      </c>
      <c r="D21" s="3">
        <v>54.2</v>
      </c>
      <c r="E21" s="2">
        <v>0.5350553505535055</v>
      </c>
      <c r="G21" s="17">
        <v>1878.3836858006041</v>
      </c>
      <c r="H21" s="3">
        <v>24869.8</v>
      </c>
      <c r="I21" s="14">
        <v>6.1600817055223606E-3</v>
      </c>
      <c r="K21" s="17">
        <v>3374.791666666667</v>
      </c>
      <c r="L21" s="3">
        <v>3239.8</v>
      </c>
      <c r="M21" s="2">
        <v>1.9754305821346997E-2</v>
      </c>
      <c r="O21" s="17">
        <v>15984.795321637426</v>
      </c>
      <c r="P21" s="3">
        <v>2733.4</v>
      </c>
      <c r="Q21" s="2">
        <v>2.407258359552206E-2</v>
      </c>
      <c r="S21" s="17">
        <v>24050.317252442663</v>
      </c>
      <c r="T21" s="3">
        <v>246556.2</v>
      </c>
      <c r="U21" s="14">
        <v>1.9305943229170467E-3</v>
      </c>
      <c r="W21" s="21">
        <v>63.428015564202333</v>
      </c>
      <c r="X21" s="3">
        <v>3260.2</v>
      </c>
      <c r="Y21" s="2">
        <v>3.3065456106987301E-2</v>
      </c>
      <c r="AA21" s="17">
        <v>25.673493975903614</v>
      </c>
      <c r="AB21" s="3">
        <v>4261.8</v>
      </c>
      <c r="AC21" s="2">
        <v>1.7879769111642969E-2</v>
      </c>
      <c r="AE21" s="21">
        <v>9.3142857142857132</v>
      </c>
      <c r="AF21" s="3">
        <v>1173.5999999999999</v>
      </c>
      <c r="AG21" s="2">
        <v>3.9366053169734155E-2</v>
      </c>
      <c r="AI21" s="17">
        <v>15.940845070422535</v>
      </c>
      <c r="AJ21" s="3">
        <v>1131.8</v>
      </c>
      <c r="AK21" s="2">
        <v>3.8876126524120869E-2</v>
      </c>
      <c r="AM21" s="25">
        <v>2014.8148148148148</v>
      </c>
      <c r="AN21" s="3">
        <v>544</v>
      </c>
      <c r="AO21" s="2">
        <v>0.11654411764705883</v>
      </c>
      <c r="AQ21" s="21">
        <v>50.585185185185182</v>
      </c>
      <c r="AR21" s="3">
        <v>5463.2</v>
      </c>
      <c r="AS21" s="2">
        <v>1.6620295797334896E-2</v>
      </c>
      <c r="AU21" s="17">
        <v>47.625</v>
      </c>
      <c r="AV21" s="3">
        <v>762</v>
      </c>
      <c r="AW21" s="2">
        <v>9.5013123359580065E-2</v>
      </c>
      <c r="AY21" s="17">
        <v>57.536363636363632</v>
      </c>
      <c r="AZ21" s="3">
        <v>1265.8</v>
      </c>
      <c r="BA21" s="2">
        <v>7.9633433401801235E-2</v>
      </c>
      <c r="BC21" s="25">
        <v>102.5</v>
      </c>
      <c r="BD21" s="3">
        <v>205</v>
      </c>
      <c r="BE21" s="2">
        <v>0.57560975609756093</v>
      </c>
      <c r="BG21" s="2"/>
      <c r="BI21" s="21">
        <v>30766.6</v>
      </c>
      <c r="BJ21" s="14">
        <v>9.9393498144091322E-3</v>
      </c>
      <c r="BK21" s="21">
        <v>33799.800000000003</v>
      </c>
      <c r="BL21" s="14">
        <v>1.4952751199711239E-2</v>
      </c>
      <c r="BM21" s="3"/>
    </row>
    <row r="22" spans="1:68" x14ac:dyDescent="0.2">
      <c r="A22" s="52" t="s">
        <v>24</v>
      </c>
      <c r="C22" s="17">
        <v>1070.7692307692307</v>
      </c>
      <c r="D22" s="1">
        <v>556.79999999999995</v>
      </c>
      <c r="E22" s="2">
        <v>7.1479885057471271E-2</v>
      </c>
      <c r="G22" s="18">
        <v>1861.421052631579</v>
      </c>
      <c r="H22" s="1">
        <v>21220.2</v>
      </c>
      <c r="I22" s="14">
        <v>6.7671369732613257E-3</v>
      </c>
      <c r="K22" s="18">
        <v>3534.5387453874541</v>
      </c>
      <c r="L22" s="1">
        <v>9578.6</v>
      </c>
      <c r="M22" s="2">
        <v>1.0523458543002108E-2</v>
      </c>
      <c r="O22" s="18">
        <v>15073.809523809523</v>
      </c>
      <c r="P22" s="1">
        <v>2532.4</v>
      </c>
      <c r="Q22" s="2">
        <v>2.5904280524403724E-2</v>
      </c>
      <c r="S22" s="18">
        <v>23970.456964874171</v>
      </c>
      <c r="T22" s="1">
        <v>266493.2</v>
      </c>
      <c r="U22" s="14">
        <v>1.8559573002237956E-3</v>
      </c>
      <c r="W22" s="23">
        <v>80.471111111111114</v>
      </c>
      <c r="X22" s="1">
        <v>3621.2</v>
      </c>
      <c r="Y22" s="2">
        <v>3.0984204131227221E-2</v>
      </c>
      <c r="AA22" s="19">
        <v>33.522314049586775</v>
      </c>
      <c r="AB22" s="1">
        <v>4056.2</v>
      </c>
      <c r="AC22" s="2">
        <v>1.8490212514175829E-2</v>
      </c>
      <c r="AE22" s="23">
        <v>7.2220588235294123</v>
      </c>
      <c r="AF22" s="1">
        <v>982.2</v>
      </c>
      <c r="AG22" s="2">
        <v>4.6019140704540829E-2</v>
      </c>
      <c r="AI22" s="18">
        <v>13.961904761904762</v>
      </c>
      <c r="AJ22" s="1">
        <v>1466</v>
      </c>
      <c r="AK22" s="2">
        <v>3.2605729877216917E-2</v>
      </c>
      <c r="AM22" s="17">
        <v>90.25454545454545</v>
      </c>
      <c r="AN22" s="1">
        <v>992.8</v>
      </c>
      <c r="AO22" s="2">
        <v>5.1772763900080579E-2</v>
      </c>
      <c r="AQ22" s="23">
        <v>46.474937965260551</v>
      </c>
      <c r="AR22" s="1">
        <v>18729.400000000001</v>
      </c>
      <c r="AS22" s="2">
        <v>7.94472860849787E-3</v>
      </c>
      <c r="AU22" s="18">
        <v>44.985507246376805</v>
      </c>
      <c r="AV22" s="1">
        <v>1241.5999999999999</v>
      </c>
      <c r="AW22" s="2">
        <v>6.2822164948453607E-2</v>
      </c>
      <c r="AY22" s="18">
        <v>55.577653631284917</v>
      </c>
      <c r="AZ22" s="1">
        <v>9948.4</v>
      </c>
      <c r="BA22" s="2">
        <v>1.4836556632222267E-2</v>
      </c>
      <c r="BC22" s="17">
        <v>51.505263157894738</v>
      </c>
      <c r="BD22" s="1">
        <v>978.6</v>
      </c>
      <c r="BE22" s="2">
        <v>0.12425914571837318</v>
      </c>
      <c r="BG22" s="2"/>
      <c r="BI22" s="18">
        <v>30964.6</v>
      </c>
      <c r="BJ22" s="14">
        <v>9.7853678071087632E-3</v>
      </c>
      <c r="BK22" s="18">
        <v>32703.8</v>
      </c>
      <c r="BL22" s="14">
        <v>1.5148086766675431E-2</v>
      </c>
      <c r="BM22" s="1"/>
    </row>
    <row r="23" spans="1:68" x14ac:dyDescent="0.2">
      <c r="A23" s="52" t="s">
        <v>25</v>
      </c>
      <c r="C23" s="19">
        <v>1183.4319526627219</v>
      </c>
      <c r="D23" s="3">
        <v>2000</v>
      </c>
      <c r="E23" s="2">
        <v>2.8000000000000001E-2</v>
      </c>
      <c r="G23" s="19">
        <v>1861.4676258992806</v>
      </c>
      <c r="H23" s="3">
        <v>12937.2</v>
      </c>
      <c r="I23" s="14">
        <v>8.9200136041801929E-3</v>
      </c>
      <c r="K23" s="19">
        <v>4001.6071428571427</v>
      </c>
      <c r="L23" s="3">
        <v>8963.6</v>
      </c>
      <c r="M23" s="2">
        <v>1.102235708866973E-2</v>
      </c>
      <c r="O23" s="19">
        <v>16731.111111111109</v>
      </c>
      <c r="P23" s="3">
        <v>3011.6</v>
      </c>
      <c r="Q23" s="2">
        <v>2.364191791738611E-2</v>
      </c>
      <c r="S23" s="19">
        <v>26487.420219010597</v>
      </c>
      <c r="T23" s="3">
        <v>320774.59999999998</v>
      </c>
      <c r="U23" s="14">
        <v>1.6909069483681065E-3</v>
      </c>
      <c r="W23" s="22">
        <v>106.39459459459459</v>
      </c>
      <c r="X23" s="3">
        <v>3936.6</v>
      </c>
      <c r="Y23" s="2">
        <v>3.0330742264898645E-2</v>
      </c>
      <c r="AA23" s="25">
        <v>264.24615384615385</v>
      </c>
      <c r="AB23" s="3">
        <v>3435.2</v>
      </c>
      <c r="AC23" s="2">
        <v>2.0959478341872381E-2</v>
      </c>
      <c r="AE23" s="22">
        <v>11.789473684210526</v>
      </c>
      <c r="AF23" s="3">
        <v>224</v>
      </c>
      <c r="AG23" s="2">
        <v>0.15089285714285713</v>
      </c>
      <c r="AI23" s="22">
        <v>12.95907335907336</v>
      </c>
      <c r="AJ23" s="3">
        <v>1678.2</v>
      </c>
      <c r="AK23" s="2">
        <v>2.9078774877845309E-2</v>
      </c>
      <c r="AM23" s="19">
        <v>61.66101694915254</v>
      </c>
      <c r="AN23" s="3">
        <v>2910.4</v>
      </c>
      <c r="AO23" s="2">
        <v>2.4189114898295769E-2</v>
      </c>
      <c r="AQ23" s="22">
        <v>50.144848484848481</v>
      </c>
      <c r="AR23" s="3">
        <v>16547.8</v>
      </c>
      <c r="AS23" s="2">
        <v>8.5932873252033502E-3</v>
      </c>
      <c r="AU23" s="22">
        <v>43.436842105263153</v>
      </c>
      <c r="AV23" s="3">
        <v>1650.6</v>
      </c>
      <c r="AW23" s="2">
        <v>5.1496425542227074E-2</v>
      </c>
      <c r="AY23" s="22">
        <v>59.533684210526317</v>
      </c>
      <c r="AZ23" s="3">
        <v>11311.4</v>
      </c>
      <c r="BA23" s="2">
        <v>1.3508495853740476E-2</v>
      </c>
      <c r="BC23" s="22">
        <v>49.057142857142857</v>
      </c>
      <c r="BD23" s="3">
        <v>686.8</v>
      </c>
      <c r="BE23" s="2">
        <v>0.17938264414676763</v>
      </c>
      <c r="BG23" s="2"/>
      <c r="BI23" s="22">
        <v>31454</v>
      </c>
      <c r="BJ23" s="14">
        <v>9.8175112863228848E-3</v>
      </c>
      <c r="BK23" s="22">
        <v>34355.4</v>
      </c>
      <c r="BL23" s="14">
        <v>1.471675486240882E-2</v>
      </c>
      <c r="BM23" s="3"/>
    </row>
    <row r="24" spans="1:68" x14ac:dyDescent="0.2">
      <c r="A24" s="52"/>
    </row>
    <row r="25" spans="1:68" s="69" customFormat="1" x14ac:dyDescent="0.2">
      <c r="A25" s="75" t="s">
        <v>117</v>
      </c>
      <c r="B25" s="79"/>
      <c r="C25" s="77">
        <v>1127.1005917159764</v>
      </c>
      <c r="D25" s="77"/>
      <c r="E25" s="78"/>
      <c r="F25" s="78"/>
      <c r="G25" s="77">
        <v>1867.0907881104879</v>
      </c>
      <c r="H25" s="77"/>
      <c r="I25" s="78"/>
      <c r="J25" s="78"/>
      <c r="K25" s="77">
        <v>3636.9791849704216</v>
      </c>
      <c r="L25" s="77"/>
      <c r="M25" s="78"/>
      <c r="N25" s="78"/>
      <c r="O25" s="77">
        <v>15929.905318852687</v>
      </c>
      <c r="P25" s="77"/>
      <c r="Q25" s="78"/>
      <c r="R25" s="78"/>
      <c r="S25" s="77">
        <v>24836.064812109147</v>
      </c>
      <c r="T25" s="77"/>
      <c r="U25" s="78"/>
      <c r="V25" s="78"/>
      <c r="W25" s="77">
        <v>83.431240423302683</v>
      </c>
      <c r="X25" s="77"/>
      <c r="Y25" s="78"/>
      <c r="Z25" s="78"/>
      <c r="AA25" s="77">
        <v>29.597904012745197</v>
      </c>
      <c r="AB25" s="77"/>
      <c r="AC25" s="78"/>
      <c r="AD25" s="78"/>
      <c r="AE25" s="77">
        <v>9.4419394073418843</v>
      </c>
      <c r="AF25" s="77"/>
      <c r="AG25" s="78"/>
      <c r="AH25" s="78"/>
      <c r="AI25" s="77">
        <v>14.287274397133551</v>
      </c>
      <c r="AJ25" s="77"/>
      <c r="AK25" s="78"/>
      <c r="AL25" s="78"/>
      <c r="AM25" s="77">
        <v>75.957781201849002</v>
      </c>
      <c r="AN25" s="77"/>
      <c r="AO25" s="78"/>
      <c r="AP25" s="78"/>
      <c r="AQ25" s="77">
        <v>49.068323878431407</v>
      </c>
      <c r="AR25" s="77"/>
      <c r="AS25" s="78"/>
      <c r="AT25" s="78"/>
      <c r="AU25" s="77">
        <v>45.34911645054666</v>
      </c>
      <c r="AV25" s="77"/>
      <c r="AW25" s="78"/>
      <c r="AX25" s="78"/>
      <c r="AY25" s="77">
        <v>57.549233826058291</v>
      </c>
      <c r="AZ25" s="77"/>
      <c r="BA25" s="78"/>
      <c r="BB25" s="78"/>
      <c r="BC25" s="77">
        <v>50.281203007518798</v>
      </c>
      <c r="BD25" s="77"/>
      <c r="BI25" s="24">
        <v>31061.733333333334</v>
      </c>
      <c r="BK25" s="24">
        <v>33619.666666666664</v>
      </c>
      <c r="BM25" s="24"/>
    </row>
    <row r="26" spans="1:68" x14ac:dyDescent="0.2">
      <c r="A26" s="54"/>
      <c r="C26" s="1">
        <v>511.35759061252043</v>
      </c>
      <c r="D26" s="1"/>
      <c r="G26" s="1">
        <v>9.7799640053984884</v>
      </c>
      <c r="H26" s="1"/>
      <c r="K26" s="1">
        <v>325.72218690847092</v>
      </c>
      <c r="L26" s="1"/>
      <c r="O26" s="1">
        <v>830.01314575274716</v>
      </c>
      <c r="P26" s="1"/>
      <c r="S26" s="1">
        <v>1430.6730675837962</v>
      </c>
      <c r="T26" s="1"/>
      <c r="W26" s="1">
        <v>21.635699724122791</v>
      </c>
      <c r="X26" s="1"/>
      <c r="AA26" s="1">
        <v>5.5499538984144436</v>
      </c>
      <c r="AB26" s="1"/>
      <c r="AE26" s="1">
        <v>2.2863816886963195</v>
      </c>
      <c r="AF26" s="1"/>
      <c r="AI26" s="1">
        <v>1.5172803578433467</v>
      </c>
      <c r="AJ26" s="1"/>
      <c r="AM26" s="1">
        <v>20.21867790421415</v>
      </c>
      <c r="AN26" s="1"/>
      <c r="AQ26" s="1">
        <v>2.2567037850348504</v>
      </c>
      <c r="AR26" s="1"/>
      <c r="AU26" s="1">
        <v>2.1176225768133037</v>
      </c>
      <c r="AV26" s="1"/>
      <c r="AY26" s="1">
        <v>1.9780466923989291</v>
      </c>
      <c r="AZ26" s="1"/>
      <c r="BC26" s="1">
        <v>1.7310824658221056</v>
      </c>
      <c r="BD26" s="1"/>
      <c r="BI26" s="1">
        <v>353.84439141144219</v>
      </c>
      <c r="BK26" s="1">
        <v>840.40564808509919</v>
      </c>
      <c r="BM26" s="1"/>
    </row>
    <row r="27" spans="1:68" x14ac:dyDescent="0.2">
      <c r="C27" s="2">
        <v>0.45369294841199048</v>
      </c>
      <c r="D27" s="2"/>
      <c r="G27" s="2">
        <v>5.2380762990619735E-3</v>
      </c>
      <c r="H27" s="2"/>
      <c r="K27" s="2">
        <v>8.9558441317040396E-2</v>
      </c>
      <c r="L27" s="2"/>
      <c r="O27" s="2">
        <v>5.2104085312449734E-2</v>
      </c>
      <c r="P27" s="2"/>
      <c r="S27" s="2">
        <v>5.7604659933334239E-2</v>
      </c>
      <c r="T27" s="2"/>
      <c r="W27" s="2">
        <v>0.25932372111873636</v>
      </c>
      <c r="X27" s="2"/>
      <c r="AA27" s="2">
        <v>0.18751172029021276</v>
      </c>
      <c r="AB27" s="2"/>
      <c r="AE27" s="2">
        <v>0.2421517010497303</v>
      </c>
      <c r="AF27" s="2"/>
      <c r="AI27" s="2">
        <v>0.10619802739616717</v>
      </c>
      <c r="AJ27" s="2"/>
      <c r="AM27" s="2">
        <v>0.26618310309098364</v>
      </c>
      <c r="AN27" s="2"/>
      <c r="AQ27" s="2">
        <v>4.599105098078992E-2</v>
      </c>
      <c r="AR27" s="2"/>
      <c r="AU27" s="2">
        <v>4.6696005182870037E-2</v>
      </c>
      <c r="AV27" s="2"/>
      <c r="AY27" s="2">
        <v>3.4371381874127915E-2</v>
      </c>
      <c r="AZ27" s="2"/>
      <c r="BC27" s="2">
        <v>3.4428024038391611E-2</v>
      </c>
      <c r="BD27" s="2"/>
      <c r="BI27" s="2">
        <v>1.1391649899708608E-2</v>
      </c>
      <c r="BK27" s="2">
        <v>2.4997441420748747E-2</v>
      </c>
      <c r="BM27" s="2"/>
    </row>
    <row r="28" spans="1:68" s="56" customFormat="1" ht="17" thickBot="1" x14ac:dyDescent="0.25">
      <c r="A28" s="55"/>
    </row>
    <row r="29" spans="1:68" s="4" customFormat="1" ht="23" customHeight="1" thickTop="1" x14ac:dyDescent="0.25">
      <c r="A29" s="88" t="s">
        <v>191</v>
      </c>
      <c r="B29" s="84" t="s">
        <v>72</v>
      </c>
      <c r="C29" s="4" t="s">
        <v>27</v>
      </c>
      <c r="G29" s="4" t="s">
        <v>28</v>
      </c>
      <c r="K29" s="4" t="s">
        <v>29</v>
      </c>
      <c r="O29" s="4" t="s">
        <v>31</v>
      </c>
      <c r="S29" s="4" t="s">
        <v>32</v>
      </c>
      <c r="W29" s="4" t="s">
        <v>38</v>
      </c>
      <c r="AA29" s="4" t="s">
        <v>41</v>
      </c>
      <c r="AE29" s="4" t="s">
        <v>44</v>
      </c>
      <c r="AI29" s="4" t="s">
        <v>47</v>
      </c>
      <c r="AM29" s="4" t="s">
        <v>50</v>
      </c>
      <c r="AQ29" s="4" t="s">
        <v>53</v>
      </c>
      <c r="AU29" s="4" t="s">
        <v>56</v>
      </c>
      <c r="AY29" s="4" t="s">
        <v>59</v>
      </c>
      <c r="BC29" s="4" t="s">
        <v>62</v>
      </c>
      <c r="BI29" s="4" t="s">
        <v>77</v>
      </c>
      <c r="BK29" s="4" t="s">
        <v>78</v>
      </c>
    </row>
    <row r="30" spans="1:68" ht="21" x14ac:dyDescent="0.25">
      <c r="A30" s="97" t="s">
        <v>146</v>
      </c>
      <c r="C30" s="70" t="s">
        <v>149</v>
      </c>
      <c r="D30" s="70" t="s">
        <v>139</v>
      </c>
      <c r="G30" s="70" t="s">
        <v>149</v>
      </c>
      <c r="H30" s="70" t="s">
        <v>139</v>
      </c>
      <c r="K30" s="70" t="s">
        <v>149</v>
      </c>
      <c r="L30" s="70" t="s">
        <v>139</v>
      </c>
      <c r="O30" s="70" t="s">
        <v>149</v>
      </c>
      <c r="P30" s="70" t="s">
        <v>139</v>
      </c>
      <c r="S30" s="70" t="s">
        <v>149</v>
      </c>
      <c r="T30" s="70" t="s">
        <v>139</v>
      </c>
      <c r="W30" s="70" t="s">
        <v>149</v>
      </c>
      <c r="X30" s="70" t="s">
        <v>139</v>
      </c>
      <c r="AA30" s="70" t="s">
        <v>149</v>
      </c>
      <c r="AB30" s="70" t="s">
        <v>139</v>
      </c>
      <c r="AD30" s="95"/>
      <c r="AE30" s="70" t="s">
        <v>149</v>
      </c>
      <c r="AF30" s="70" t="s">
        <v>139</v>
      </c>
      <c r="AI30" s="70" t="s">
        <v>149</v>
      </c>
      <c r="AJ30" s="70" t="s">
        <v>139</v>
      </c>
      <c r="AM30" s="70" t="s">
        <v>149</v>
      </c>
      <c r="AN30" s="70" t="s">
        <v>139</v>
      </c>
      <c r="AQ30" s="70" t="s">
        <v>149</v>
      </c>
      <c r="AR30" s="70" t="s">
        <v>139</v>
      </c>
      <c r="AT30" s="95"/>
      <c r="AU30" s="70" t="s">
        <v>149</v>
      </c>
      <c r="AV30" s="70" t="s">
        <v>139</v>
      </c>
      <c r="AY30" s="70" t="s">
        <v>149</v>
      </c>
      <c r="AZ30" s="70" t="s">
        <v>139</v>
      </c>
      <c r="BC30" s="70" t="s">
        <v>149</v>
      </c>
      <c r="BD30" s="70" t="s">
        <v>139</v>
      </c>
    </row>
    <row r="31" spans="1:68" s="141" customFormat="1" x14ac:dyDescent="0.2">
      <c r="A31" s="140"/>
      <c r="B31" s="140"/>
      <c r="C31" s="141" cm="1">
        <f t="array" ref="C31:D35">LINEST(C46:C60,D46:D60,TRUE,TRUE)</f>
        <v>0.86611297835068568</v>
      </c>
      <c r="D31" s="141">
        <v>2.0257624967124799E-2</v>
      </c>
      <c r="G31" s="141" cm="1">
        <f t="array" ref="G31:H35">LINEST(G46:G60,H46:H60,TRUE,TRUE)</f>
        <v>0.8928723596571333</v>
      </c>
      <c r="H31" s="141">
        <v>0.34797620453274014</v>
      </c>
      <c r="K31" s="141" cm="1">
        <f t="array" ref="K31:L35">LINEST(K46:K60,L46:L60,TRUE,TRUE)</f>
        <v>0.86437484272060139</v>
      </c>
      <c r="L31" s="141">
        <v>0.1105853308110305</v>
      </c>
      <c r="O31" s="141" cm="1">
        <f t="array" ref="O31:P35">LINEST(O46:O60,P46:P60,TRUE,TRUE)</f>
        <v>0.2615966161323523</v>
      </c>
      <c r="P31" s="141">
        <v>0.1239061949537112</v>
      </c>
      <c r="S31" s="141" cm="1">
        <f t="array" ref="S31:T35">LINEST(S46:S60,T46:T60,TRUE,TRUE)</f>
        <v>0.47622088922733585</v>
      </c>
      <c r="T31" s="141">
        <v>5.3895517336175871</v>
      </c>
      <c r="W31" s="141" cm="1">
        <f t="array" ref="W31:X35">LINEST(W46:W60,X46:X60,TRUE,TRUE)</f>
        <v>-1.3210008009167549</v>
      </c>
      <c r="X31" s="141">
        <v>106.26245949147091</v>
      </c>
      <c r="AA31" s="141" cm="1">
        <f t="array" ref="AA31:AB35">LINEST(AA46:AA60,AB46:AB60,TRUE,TRUE)</f>
        <v>4.2481336801850693</v>
      </c>
      <c r="AB31" s="141">
        <v>-508.58870645485342</v>
      </c>
      <c r="AE31" s="141" cm="1">
        <f t="array" ref="AE31:AF35">LINEST(AE46:AE60,AF46:AF60,TRUE,TRUE)</f>
        <v>1.0601080543205559</v>
      </c>
      <c r="AF31" s="141">
        <v>-2.5661155050731566</v>
      </c>
      <c r="AI31" s="141" cm="1">
        <f t="array" ref="AI31:AJ35">LINEST(AI46:AI60,AJ46:AJ60,TRUE,TRUE)</f>
        <v>1.3513711111009574</v>
      </c>
      <c r="AJ31" s="141">
        <v>-43.964983991900013</v>
      </c>
      <c r="AM31" s="141" cm="1">
        <f t="array" ref="AM31:AN35">LINEST(AM46:AM60,AN46:AN60,TRUE,TRUE)</f>
        <v>1.3423778042399077</v>
      </c>
      <c r="AN31" s="141">
        <v>-8.9467542637569544</v>
      </c>
      <c r="AQ31" s="141" cm="1">
        <f t="array" ref="AQ31:AR35">LINEST(AQ46:AQ60,AR46:AR60,TRUE,TRUE)</f>
        <v>0.99080039639282225</v>
      </c>
      <c r="AR31" s="141">
        <v>-14.907865833176231</v>
      </c>
      <c r="AU31" s="141" cm="1">
        <f t="array" ref="AU31:AV35">LINEST(AU46:AU60,AV46:AV60,TRUE,TRUE)</f>
        <v>0.94901365748595623</v>
      </c>
      <c r="AV31" s="141">
        <v>-0.37739492786912265</v>
      </c>
      <c r="AY31" s="141" cm="1">
        <f t="array" ref="AY31:AZ35">LINEST(AY46:AY60,AZ46:AZ60,TRUE,TRUE)</f>
        <v>0.91327236232582065</v>
      </c>
      <c r="AZ31" s="141">
        <v>2.0248251709338376</v>
      </c>
      <c r="BC31" s="141" cm="1">
        <f t="array" ref="BC31:BD35">LINEST(BC46:BC60,BD46:BD60,TRUE,TRUE)</f>
        <v>0.96733507370173444</v>
      </c>
      <c r="BD31" s="141">
        <v>-1.2220651487324083</v>
      </c>
    </row>
    <row r="32" spans="1:68" s="7" customFormat="1" x14ac:dyDescent="0.2">
      <c r="A32" s="73"/>
      <c r="C32" s="7">
        <v>1.8438951362735354E-2</v>
      </c>
      <c r="D32" s="7">
        <v>2.139295501474351E-2</v>
      </c>
      <c r="G32" s="7">
        <v>3.3593386323607692E-2</v>
      </c>
      <c r="H32" s="7">
        <v>0.39553508197762621</v>
      </c>
      <c r="K32" s="7">
        <v>5.6868529269108119E-2</v>
      </c>
      <c r="L32" s="7">
        <v>0.13117376477614151</v>
      </c>
      <c r="O32" s="7">
        <v>3.9852234129564894E-2</v>
      </c>
      <c r="P32" s="7">
        <v>7.5099901644017477E-3</v>
      </c>
      <c r="S32" s="7">
        <v>5.9209113686329334E-2</v>
      </c>
      <c r="T32" s="7">
        <v>0.72258947379071403</v>
      </c>
      <c r="W32" s="7">
        <v>0.18550174100735511</v>
      </c>
      <c r="X32" s="7">
        <v>8.709010776544698</v>
      </c>
      <c r="AA32" s="7">
        <v>0.50660789206163759</v>
      </c>
      <c r="AB32" s="7">
        <v>72.916820453902048</v>
      </c>
      <c r="AE32" s="7">
        <v>9.8255251682616063E-2</v>
      </c>
      <c r="AF32" s="7">
        <v>10.060939414955502</v>
      </c>
      <c r="AI32" s="7">
        <v>8.8455058788560512E-2</v>
      </c>
      <c r="AJ32" s="7">
        <v>9.6649144878671613</v>
      </c>
      <c r="AM32" s="7">
        <v>3.8630223920715433E-2</v>
      </c>
      <c r="AN32" s="7">
        <v>0.9999768911007183</v>
      </c>
      <c r="AQ32" s="7">
        <v>3.9926411487654315E-2</v>
      </c>
      <c r="AR32" s="7">
        <v>12.906382675101446</v>
      </c>
      <c r="AU32" s="7">
        <v>7.804243724847966E-2</v>
      </c>
      <c r="AV32" s="7">
        <v>2.3759236164435888</v>
      </c>
      <c r="AY32" s="7">
        <v>2.9640040590149276E-2</v>
      </c>
      <c r="AZ32" s="7">
        <v>4.8434599999909391</v>
      </c>
      <c r="BC32" s="7">
        <v>8.874100018264551E-2</v>
      </c>
      <c r="BD32" s="7">
        <v>1.335687617359083</v>
      </c>
    </row>
    <row r="33" spans="1:67" s="7" customFormat="1" x14ac:dyDescent="0.2">
      <c r="A33" s="73"/>
      <c r="C33" s="7">
        <v>0.99414245923473155</v>
      </c>
      <c r="D33" s="7">
        <v>5.7335595664626038E-2</v>
      </c>
      <c r="G33" s="7">
        <v>0.9819302230898671</v>
      </c>
      <c r="H33" s="7">
        <v>0.38127960240182984</v>
      </c>
      <c r="K33" s="7">
        <v>0.94672691665200337</v>
      </c>
      <c r="L33" s="7">
        <v>0.18334479974241402</v>
      </c>
      <c r="O33" s="7">
        <v>0.76822241662192237</v>
      </c>
      <c r="P33" s="7">
        <v>2.6369162863735941E-3</v>
      </c>
      <c r="S33" s="7">
        <v>0.83266913505061113</v>
      </c>
      <c r="T33" s="7">
        <v>0.33369476484034266</v>
      </c>
      <c r="W33" s="7">
        <v>0.79595659736392654</v>
      </c>
      <c r="X33" s="7">
        <v>2.8583399232479567</v>
      </c>
      <c r="AA33" s="7">
        <v>0.84396702666649126</v>
      </c>
      <c r="AB33" s="7">
        <v>27.241821272576253</v>
      </c>
      <c r="AE33" s="7">
        <v>0.89954375888370297</v>
      </c>
      <c r="AF33" s="7">
        <v>18.028875035275426</v>
      </c>
      <c r="AI33" s="7">
        <v>0.94724061169237184</v>
      </c>
      <c r="AJ33" s="7">
        <v>5.91840341809898</v>
      </c>
      <c r="AM33" s="7">
        <v>0.98934882014226633</v>
      </c>
      <c r="AN33" s="7">
        <v>2.2257945020927856</v>
      </c>
      <c r="AQ33" s="7">
        <v>0.97932626393690947</v>
      </c>
      <c r="AR33" s="7">
        <v>19.37546237166741</v>
      </c>
      <c r="AU33" s="7">
        <v>0.91918995566928374</v>
      </c>
      <c r="AV33" s="7">
        <v>2.7439040924785005</v>
      </c>
      <c r="AY33" s="7">
        <v>0.9864919132930855</v>
      </c>
      <c r="AZ33" s="7">
        <v>9.5799439733000007</v>
      </c>
      <c r="BC33" s="7">
        <v>0.90138388062328934</v>
      </c>
      <c r="BD33" s="7">
        <v>2.4063533074602352</v>
      </c>
    </row>
    <row r="34" spans="1:67" s="1" customFormat="1" x14ac:dyDescent="0.2">
      <c r="A34" s="72"/>
      <c r="C34" s="1">
        <v>2206.361421619441</v>
      </c>
      <c r="D34" s="1">
        <v>13</v>
      </c>
      <c r="G34" s="1">
        <v>706.43334246202414</v>
      </c>
      <c r="H34" s="1">
        <v>13</v>
      </c>
      <c r="K34" s="1">
        <v>231.02567268501949</v>
      </c>
      <c r="L34" s="1">
        <v>13</v>
      </c>
      <c r="O34" s="1">
        <v>43.088254137995243</v>
      </c>
      <c r="P34" s="1">
        <v>13</v>
      </c>
      <c r="S34" s="1">
        <v>64.690389062005977</v>
      </c>
      <c r="T34" s="1">
        <v>13</v>
      </c>
      <c r="W34" s="1">
        <v>50.711934970945684</v>
      </c>
      <c r="X34" s="1">
        <v>13</v>
      </c>
      <c r="AA34" s="1">
        <v>70.315723095358052</v>
      </c>
      <c r="AB34" s="1">
        <v>13</v>
      </c>
      <c r="AE34" s="1">
        <v>116.40958028630644</v>
      </c>
      <c r="AF34" s="1">
        <v>13</v>
      </c>
      <c r="AI34" s="1">
        <v>233.40164370746521</v>
      </c>
      <c r="AJ34" s="1">
        <v>13</v>
      </c>
      <c r="AM34" s="1">
        <v>1207.5220617470609</v>
      </c>
      <c r="AN34" s="1">
        <v>13</v>
      </c>
      <c r="AQ34" s="1">
        <v>615.81716010727769</v>
      </c>
      <c r="AR34" s="1">
        <v>13</v>
      </c>
      <c r="AU34" s="1">
        <v>147.87109105889519</v>
      </c>
      <c r="AV34" s="1">
        <v>13</v>
      </c>
      <c r="AY34" s="1">
        <v>949.38647871172282</v>
      </c>
      <c r="AZ34" s="1">
        <v>13</v>
      </c>
      <c r="BC34" s="1">
        <v>118.8242908174106</v>
      </c>
      <c r="BD34" s="1">
        <v>13</v>
      </c>
    </row>
    <row r="35" spans="1:67" s="66" customFormat="1" x14ac:dyDescent="0.2">
      <c r="A35" s="70"/>
      <c r="B35"/>
      <c r="C35" s="67">
        <v>7.2531275164405029</v>
      </c>
      <c r="D35" s="67">
        <v>4.2735816892827294E-2</v>
      </c>
      <c r="G35" s="67">
        <v>102.69713624229992</v>
      </c>
      <c r="H35" s="67">
        <v>1.8898637577000665</v>
      </c>
      <c r="K35" s="67">
        <v>7.7660008972963812</v>
      </c>
      <c r="L35" s="67">
        <v>0.43699910270361669</v>
      </c>
      <c r="O35" s="67">
        <v>2.9960674248254875E-4</v>
      </c>
      <c r="P35" s="67">
        <v>9.0393257517449991E-5</v>
      </c>
      <c r="S35" s="67">
        <v>7.2034168874437565</v>
      </c>
      <c r="T35" s="67">
        <v>1.4475785490640707</v>
      </c>
      <c r="W35" s="68">
        <v>414.32194081450245</v>
      </c>
      <c r="X35" s="68">
        <v>106.21139251883076</v>
      </c>
      <c r="AA35" s="68">
        <v>52182.481258789157</v>
      </c>
      <c r="AB35" s="68">
        <v>9647.5187412108444</v>
      </c>
      <c r="AE35" s="68">
        <v>37837.808977844827</v>
      </c>
      <c r="AF35" s="68">
        <v>4225.5243554885083</v>
      </c>
      <c r="AI35" s="68">
        <v>8175.4758460815765</v>
      </c>
      <c r="AJ35" s="68">
        <v>455.35748725175392</v>
      </c>
      <c r="AM35" s="68">
        <v>5982.2589048478976</v>
      </c>
      <c r="AN35" s="68">
        <v>64.404095152104134</v>
      </c>
      <c r="AQ35" s="68">
        <v>231183.02228582668</v>
      </c>
      <c r="AR35" s="68">
        <v>4880.3110475066951</v>
      </c>
      <c r="AU35" s="68">
        <v>1113.3228743066363</v>
      </c>
      <c r="AV35" s="68">
        <v>97.877125693363425</v>
      </c>
      <c r="AY35" s="68">
        <v>87130.254088422938</v>
      </c>
      <c r="AZ35" s="68">
        <v>1193.0792449103708</v>
      </c>
      <c r="BC35" s="68">
        <v>688.05636220911106</v>
      </c>
      <c r="BD35" s="68">
        <v>75.276971124222584</v>
      </c>
    </row>
    <row r="36" spans="1:67" s="56" customFormat="1" ht="17" thickBot="1" x14ac:dyDescent="0.25">
      <c r="A36" s="55"/>
    </row>
    <row r="37" spans="1:67" s="4" customFormat="1" ht="21" customHeight="1" thickTop="1" x14ac:dyDescent="0.25">
      <c r="A37" s="88" t="s">
        <v>192</v>
      </c>
      <c r="C37" s="15" t="s">
        <v>27</v>
      </c>
      <c r="D37" s="15"/>
      <c r="E37" s="15"/>
      <c r="F37" s="15"/>
      <c r="G37" s="15" t="s">
        <v>28</v>
      </c>
      <c r="H37" s="15"/>
      <c r="I37" s="15"/>
      <c r="J37" s="15"/>
      <c r="K37" s="15" t="s">
        <v>29</v>
      </c>
      <c r="L37" s="15"/>
      <c r="M37" s="15"/>
      <c r="N37" s="15"/>
      <c r="O37" s="15" t="s">
        <v>31</v>
      </c>
      <c r="P37" s="15"/>
      <c r="Q37" s="15"/>
      <c r="R37" s="15"/>
      <c r="S37" s="15" t="s">
        <v>32</v>
      </c>
      <c r="T37" s="15"/>
      <c r="U37" s="15"/>
      <c r="V37" s="15"/>
      <c r="W37" s="15" t="s">
        <v>38</v>
      </c>
      <c r="X37" s="15"/>
      <c r="Y37" s="15"/>
      <c r="Z37" s="15"/>
      <c r="AA37" s="15" t="s">
        <v>41</v>
      </c>
      <c r="AB37" s="15"/>
      <c r="AC37" s="15"/>
      <c r="AD37" s="15"/>
      <c r="AE37" s="15" t="s">
        <v>44</v>
      </c>
      <c r="AF37" s="15"/>
      <c r="AG37" s="15"/>
      <c r="AH37" s="15"/>
      <c r="AI37" s="15" t="s">
        <v>47</v>
      </c>
      <c r="AJ37" s="15"/>
      <c r="AK37" s="15"/>
      <c r="AL37" s="15"/>
      <c r="AM37" s="15" t="s">
        <v>50</v>
      </c>
      <c r="AN37" s="15"/>
      <c r="AO37" s="15"/>
      <c r="AP37" s="15"/>
      <c r="AQ37" s="15" t="s">
        <v>53</v>
      </c>
      <c r="AR37" s="15"/>
      <c r="AS37" s="15"/>
      <c r="AT37" s="15"/>
      <c r="AU37" s="15" t="s">
        <v>56</v>
      </c>
      <c r="AV37" s="15"/>
      <c r="AW37" s="15"/>
      <c r="AX37" s="15"/>
      <c r="AY37" s="15" t="s">
        <v>59</v>
      </c>
      <c r="AZ37" s="15"/>
      <c r="BA37" s="15"/>
      <c r="BB37" s="15"/>
      <c r="BC37" s="15" t="s">
        <v>62</v>
      </c>
      <c r="BD37" s="15"/>
      <c r="BI37" s="4" t="s">
        <v>77</v>
      </c>
      <c r="BK37" s="4" t="s">
        <v>78</v>
      </c>
    </row>
    <row r="38" spans="1:67" ht="21" x14ac:dyDescent="0.25">
      <c r="A38" s="94" t="s">
        <v>150</v>
      </c>
      <c r="C38" s="70" t="s">
        <v>149</v>
      </c>
      <c r="D38" s="70" t="s">
        <v>139</v>
      </c>
      <c r="G38" s="70" t="s">
        <v>149</v>
      </c>
      <c r="H38" s="70" t="s">
        <v>139</v>
      </c>
      <c r="K38" s="70" t="s">
        <v>149</v>
      </c>
      <c r="L38" s="70" t="s">
        <v>139</v>
      </c>
      <c r="O38" s="70" t="s">
        <v>149</v>
      </c>
      <c r="P38" s="70" t="s">
        <v>139</v>
      </c>
      <c r="S38" s="70" t="s">
        <v>149</v>
      </c>
      <c r="T38" s="70" t="s">
        <v>139</v>
      </c>
      <c r="W38" s="70" t="s">
        <v>149</v>
      </c>
      <c r="X38" s="70" t="s">
        <v>139</v>
      </c>
      <c r="AA38" s="70" t="s">
        <v>149</v>
      </c>
      <c r="AB38" s="70" t="s">
        <v>139</v>
      </c>
      <c r="AD38" s="95"/>
      <c r="AE38" s="70" t="s">
        <v>149</v>
      </c>
      <c r="AF38" s="70" t="s">
        <v>139</v>
      </c>
      <c r="AI38" s="70" t="s">
        <v>149</v>
      </c>
      <c r="AJ38" s="70" t="s">
        <v>139</v>
      </c>
      <c r="AM38" s="70" t="s">
        <v>149</v>
      </c>
      <c r="AN38" s="70" t="s">
        <v>139</v>
      </c>
      <c r="AQ38" s="70" t="s">
        <v>149</v>
      </c>
      <c r="AR38" s="70" t="s">
        <v>139</v>
      </c>
      <c r="AT38" s="95"/>
      <c r="AU38" s="70" t="s">
        <v>149</v>
      </c>
      <c r="AV38" s="70" t="s">
        <v>139</v>
      </c>
      <c r="AY38" s="70" t="s">
        <v>149</v>
      </c>
      <c r="AZ38" s="70" t="s">
        <v>139</v>
      </c>
      <c r="BC38" s="70" t="s">
        <v>149</v>
      </c>
      <c r="BD38" s="70" t="s">
        <v>139</v>
      </c>
    </row>
    <row r="39" spans="1:67" s="8" customFormat="1" x14ac:dyDescent="0.2">
      <c r="B39" s="143"/>
      <c r="C39" s="144" cm="1">
        <f t="array" ref="C39:D43">LINEST(C2:C16,D2:D16,TRUE,TRUE)</f>
        <v>7.6844337117422238E-4</v>
      </c>
      <c r="D39" s="8">
        <v>2.0257624967124799E-2</v>
      </c>
      <c r="F39" s="10"/>
      <c r="G39" s="144" cm="1">
        <f t="array" ref="G39:H43">LINEST(G2:G16,H2:H16,TRUE,TRUE)</f>
        <v>4.7821582396682916E-4</v>
      </c>
      <c r="H39" s="8">
        <v>0.34797620453273836</v>
      </c>
      <c r="J39" s="10"/>
      <c r="K39" s="144" cm="1">
        <f t="array" ref="K39:L43">LINEST(K2:K16,L2:L16,TRUE,TRUE)</f>
        <v>2.3766285116301293E-4</v>
      </c>
      <c r="L39" s="8">
        <v>0.11058533081103072</v>
      </c>
      <c r="N39" s="10"/>
      <c r="O39" s="144" cm="1">
        <f t="array" ref="O39:P43">LINEST(O2:O16,P2:P16,TRUE,TRUE)</f>
        <v>1.6421730757103643E-5</v>
      </c>
      <c r="P39" s="8">
        <v>0.12390619495371125</v>
      </c>
      <c r="R39" s="10"/>
      <c r="S39" s="144" cm="1">
        <f t="array" ref="S39:T43">LINEST(S2:S16,T2:T16,TRUE,TRUE)</f>
        <v>1.9174571045375442E-5</v>
      </c>
      <c r="T39" s="8">
        <v>5.3895517336175853</v>
      </c>
      <c r="W39" s="144" cm="1">
        <f t="array" ref="W39:X43">LINEST(W2:W16,X2:X16,TRUE,TRUE)</f>
        <v>-1.5833407177148883E-2</v>
      </c>
      <c r="X39" s="8">
        <v>106.26245949147091</v>
      </c>
      <c r="AA39" s="144" cm="1">
        <f t="array" ref="AA39:AB43">LINEST(AA2:AA16,AB2:AB16,TRUE,TRUE)</f>
        <v>0.14352819302190362</v>
      </c>
      <c r="AB39" s="8">
        <v>-508.58870645485342</v>
      </c>
      <c r="AE39" s="144" cm="1">
        <f t="array" ref="AE39:AF43">LINEST(AE2:AE16,AF2:AF16,TRUE,TRUE)</f>
        <v>0.11227651529898983</v>
      </c>
      <c r="AF39" s="8">
        <v>-2.5661155050731708</v>
      </c>
      <c r="AI39" s="144" cm="1">
        <f t="array" ref="AI39:AJ43">LINEST(AI2:AI16,AJ2:AJ16,TRUE,TRUE)</f>
        <v>9.4585648286567722E-2</v>
      </c>
      <c r="AJ39" s="8">
        <v>-43.964983991900041</v>
      </c>
      <c r="AM39" s="144" cm="1">
        <f t="array" ref="AM39:AN43">LINEST(AM2:AM16,AN2:AN16,TRUE,TRUE)</f>
        <v>1.7672683206381382E-2</v>
      </c>
      <c r="AN39" s="8">
        <v>-8.9467542637569686</v>
      </c>
      <c r="AQ39" s="144" cm="1">
        <f t="array" ref="AQ39:AR43">LINEST(AQ2:AQ16,AR2:AR16,TRUE,TRUE)</f>
        <v>2.0192260873788295E-2</v>
      </c>
      <c r="AR39" s="8">
        <v>-14.907865833176231</v>
      </c>
      <c r="AU39" s="144" cm="1">
        <f t="array" ref="AU39:AV43">LINEST(AU2:AU16,AV2:AV16,TRUE,TRUE)</f>
        <v>2.0926838972063731E-2</v>
      </c>
      <c r="AV39" s="8">
        <v>-0.37739492786912976</v>
      </c>
      <c r="AY39" s="144" cm="1">
        <f t="array" ref="AY39:AZ43">LINEST(AY2:AY16,AZ2:AZ16,TRUE,TRUE)</f>
        <v>1.5869409575219928E-2</v>
      </c>
      <c r="AZ39" s="8">
        <v>2.0248251709339513</v>
      </c>
      <c r="BC39" s="144" cm="1">
        <f t="array" ref="BC39:BD43">LINEST(BC2:BC16,BD2:BD16,TRUE,TRUE)</f>
        <v>1.923850297609395E-2</v>
      </c>
      <c r="BD39" s="8">
        <v>-1.2220651487324066</v>
      </c>
      <c r="BG39" s="145"/>
      <c r="BM39" s="142"/>
      <c r="BN39" s="142"/>
      <c r="BO39" s="142"/>
    </row>
    <row r="40" spans="1:67" x14ac:dyDescent="0.2">
      <c r="B40" s="5"/>
      <c r="C40" s="82">
        <v>1.6359632403938865E-5</v>
      </c>
      <c r="D40">
        <v>2.1392955014743514E-2</v>
      </c>
      <c r="F40" s="6"/>
      <c r="G40" s="6">
        <v>1.7992368950416432E-5</v>
      </c>
      <c r="H40">
        <v>0.39553508197762621</v>
      </c>
      <c r="J40" s="6"/>
      <c r="K40" s="6">
        <v>1.563619871791227E-5</v>
      </c>
      <c r="L40">
        <v>0.13117376477614151</v>
      </c>
      <c r="N40" s="6"/>
      <c r="O40" s="6">
        <v>2.5017244818398716E-6</v>
      </c>
      <c r="P40">
        <v>7.5099901644017589E-3</v>
      </c>
      <c r="R40" s="6"/>
      <c r="S40" s="6">
        <v>2.3839973898546593E-6</v>
      </c>
      <c r="T40">
        <v>0.72258947379071437</v>
      </c>
      <c r="W40">
        <v>2.2234086424483246E-3</v>
      </c>
      <c r="X40">
        <v>8.7090107765447016</v>
      </c>
      <c r="AA40">
        <v>1.7116343503360443E-2</v>
      </c>
      <c r="AB40">
        <v>72.916820453901991</v>
      </c>
      <c r="AE40">
        <v>1.0406257384601995E-2</v>
      </c>
      <c r="AF40">
        <v>10.060939414955499</v>
      </c>
      <c r="AI40">
        <v>6.191177990275549E-3</v>
      </c>
      <c r="AJ40">
        <v>9.664914487867172</v>
      </c>
      <c r="AM40">
        <v>5.0857493872892535E-4</v>
      </c>
      <c r="AN40">
        <v>0.99997689110071941</v>
      </c>
      <c r="AQ40">
        <v>8.1369014329027184E-4</v>
      </c>
      <c r="AR40">
        <v>12.906382675101446</v>
      </c>
      <c r="AU40">
        <v>1.7209251989194802E-3</v>
      </c>
      <c r="AV40">
        <v>2.3759236164435897</v>
      </c>
      <c r="AY40">
        <v>5.1503797043998671E-4</v>
      </c>
      <c r="AZ40">
        <v>4.8434599999909427</v>
      </c>
      <c r="BC40">
        <v>1.7648941328904885E-3</v>
      </c>
      <c r="BD40">
        <v>1.335687617359083</v>
      </c>
      <c r="BG40" s="106"/>
      <c r="BM40" s="57"/>
      <c r="BN40" s="57"/>
      <c r="BO40" s="57"/>
    </row>
    <row r="41" spans="1:67" x14ac:dyDescent="0.2">
      <c r="A41" s="52"/>
      <c r="B41" s="5"/>
      <c r="C41" s="6">
        <v>0.99414245923473155</v>
      </c>
      <c r="D41">
        <v>5.7335595664626052E-2</v>
      </c>
      <c r="F41" s="6"/>
      <c r="G41" s="6">
        <v>0.9819302230898671</v>
      </c>
      <c r="H41">
        <v>0.38127960240182984</v>
      </c>
      <c r="J41" s="6"/>
      <c r="K41" s="6">
        <v>0.94672691665200337</v>
      </c>
      <c r="L41">
        <v>0.18334479974241405</v>
      </c>
      <c r="N41" s="6"/>
      <c r="O41" s="6">
        <v>0.76822241662192148</v>
      </c>
      <c r="P41">
        <v>2.6369162863735984E-3</v>
      </c>
      <c r="R41" s="6"/>
      <c r="S41" s="6">
        <v>0.83266913505061091</v>
      </c>
      <c r="T41">
        <v>0.33369476484034288</v>
      </c>
      <c r="W41">
        <v>0.79595659736392643</v>
      </c>
      <c r="X41">
        <v>2.8583399232479572</v>
      </c>
      <c r="AA41">
        <v>0.84396702666649137</v>
      </c>
      <c r="AB41">
        <v>27.241821272576239</v>
      </c>
      <c r="AE41">
        <v>0.89954375888370297</v>
      </c>
      <c r="AF41">
        <v>18.028875035275423</v>
      </c>
      <c r="AI41">
        <v>0.94724061169237173</v>
      </c>
      <c r="AJ41">
        <v>5.9184034180989835</v>
      </c>
      <c r="AM41">
        <v>0.98934882014226611</v>
      </c>
      <c r="AN41">
        <v>2.2257945020927878</v>
      </c>
      <c r="AQ41">
        <v>0.97932626393690947</v>
      </c>
      <c r="AR41">
        <v>19.375462371667407</v>
      </c>
      <c r="AU41">
        <v>0.91918995566928374</v>
      </c>
      <c r="AV41">
        <v>2.7439040924785005</v>
      </c>
      <c r="AY41">
        <v>0.9864919132930855</v>
      </c>
      <c r="AZ41">
        <v>9.5799439733000042</v>
      </c>
      <c r="BC41">
        <v>0.90138388062328934</v>
      </c>
      <c r="BD41">
        <v>2.4063533074602352</v>
      </c>
      <c r="BG41" s="106"/>
      <c r="BM41" s="57"/>
      <c r="BN41" s="57"/>
      <c r="BO41" s="57"/>
    </row>
    <row r="42" spans="1:67" x14ac:dyDescent="0.2">
      <c r="A42" s="52"/>
      <c r="B42" s="5"/>
      <c r="C42" s="6">
        <v>2206.3614216194401</v>
      </c>
      <c r="D42">
        <v>13</v>
      </c>
      <c r="F42" s="6"/>
      <c r="G42" s="6">
        <v>706.43334246202414</v>
      </c>
      <c r="H42">
        <v>13</v>
      </c>
      <c r="J42" s="6"/>
      <c r="K42" s="6">
        <v>231.0256726850194</v>
      </c>
      <c r="L42">
        <v>13</v>
      </c>
      <c r="N42" s="6"/>
      <c r="O42" s="6">
        <v>43.088254137995051</v>
      </c>
      <c r="P42">
        <v>13</v>
      </c>
      <c r="R42" s="6"/>
      <c r="S42" s="6">
        <v>64.690389062005877</v>
      </c>
      <c r="T42">
        <v>13</v>
      </c>
      <c r="W42">
        <v>50.711934970945656</v>
      </c>
      <c r="X42">
        <v>13</v>
      </c>
      <c r="AA42">
        <v>70.315723095358138</v>
      </c>
      <c r="AB42">
        <v>13</v>
      </c>
      <c r="AE42">
        <v>116.40958028630649</v>
      </c>
      <c r="AF42">
        <v>13</v>
      </c>
      <c r="AI42">
        <v>233.40164370746484</v>
      </c>
      <c r="AJ42">
        <v>13</v>
      </c>
      <c r="AM42">
        <v>1207.5220617470586</v>
      </c>
      <c r="AN42">
        <v>13</v>
      </c>
      <c r="AQ42">
        <v>615.81716010727791</v>
      </c>
      <c r="AR42">
        <v>13</v>
      </c>
      <c r="AU42">
        <v>147.87109105889516</v>
      </c>
      <c r="AV42">
        <v>13</v>
      </c>
      <c r="AY42">
        <v>949.38647871172202</v>
      </c>
      <c r="AZ42">
        <v>13</v>
      </c>
      <c r="BC42">
        <v>118.8242908174106</v>
      </c>
      <c r="BD42">
        <v>13</v>
      </c>
      <c r="BG42" s="106"/>
      <c r="BM42" s="57"/>
      <c r="BN42" s="57"/>
      <c r="BO42" s="57"/>
    </row>
    <row r="43" spans="1:67" x14ac:dyDescent="0.2">
      <c r="A43" s="52"/>
      <c r="B43" s="5"/>
      <c r="C43" s="6">
        <v>7.2531275164405029</v>
      </c>
      <c r="D43">
        <v>4.2735816892827308E-2</v>
      </c>
      <c r="F43" s="6"/>
      <c r="G43" s="6">
        <v>102.69713624229992</v>
      </c>
      <c r="H43">
        <v>1.8898637577000668</v>
      </c>
      <c r="J43" s="6"/>
      <c r="K43" s="6">
        <v>7.7660008972963812</v>
      </c>
      <c r="L43">
        <v>0.43699910270361686</v>
      </c>
      <c r="N43" s="6"/>
      <c r="O43" s="6">
        <v>2.9960674248254843E-4</v>
      </c>
      <c r="P43">
        <v>9.0393257517450289E-5</v>
      </c>
      <c r="R43" s="6"/>
      <c r="S43" s="6">
        <v>7.2034168874437547</v>
      </c>
      <c r="T43">
        <v>1.4475785490640725</v>
      </c>
      <c r="W43">
        <v>414.3219408145024</v>
      </c>
      <c r="X43">
        <v>106.21139251883079</v>
      </c>
      <c r="AA43">
        <v>52182.481258789165</v>
      </c>
      <c r="AB43">
        <v>9647.5187412108353</v>
      </c>
      <c r="AE43">
        <v>37837.808977844827</v>
      </c>
      <c r="AF43">
        <v>4225.5243554885064</v>
      </c>
      <c r="AI43">
        <v>8175.4758460815756</v>
      </c>
      <c r="AJ43">
        <v>455.35748725175455</v>
      </c>
      <c r="AM43">
        <v>5982.2589048478967</v>
      </c>
      <c r="AN43">
        <v>64.404095152104247</v>
      </c>
      <c r="AQ43">
        <v>231183.02228582668</v>
      </c>
      <c r="AR43">
        <v>4880.3110475066942</v>
      </c>
      <c r="AU43">
        <v>1113.3228743066363</v>
      </c>
      <c r="AV43">
        <v>97.877125693363439</v>
      </c>
      <c r="AY43">
        <v>87130.254088422938</v>
      </c>
      <c r="AZ43">
        <v>1193.0792449103719</v>
      </c>
      <c r="BC43">
        <v>688.05636220911106</v>
      </c>
      <c r="BD43">
        <v>75.276971124222584</v>
      </c>
      <c r="BG43" s="106"/>
      <c r="BM43" s="57"/>
      <c r="BN43" s="57"/>
      <c r="BO43" s="57"/>
    </row>
    <row r="44" spans="1:67" s="56" customFormat="1" ht="17" thickBot="1" x14ac:dyDescent="0.25">
      <c r="A44" s="55"/>
    </row>
    <row r="45" spans="1:67" s="4" customFormat="1" ht="41" thickTop="1" x14ac:dyDescent="0.2">
      <c r="A45" s="98" t="s">
        <v>151</v>
      </c>
      <c r="B45" s="15" t="s">
        <v>22</v>
      </c>
      <c r="C45" s="15" t="s">
        <v>27</v>
      </c>
      <c r="D45" s="15" t="s">
        <v>86</v>
      </c>
      <c r="E45" s="15" t="s">
        <v>118</v>
      </c>
      <c r="F45" s="15" t="s">
        <v>144</v>
      </c>
      <c r="G45" s="15" t="s">
        <v>28</v>
      </c>
      <c r="H45" s="15" t="s">
        <v>87</v>
      </c>
      <c r="I45" s="15" t="s">
        <v>105</v>
      </c>
      <c r="J45" s="15" t="s">
        <v>144</v>
      </c>
      <c r="K45" s="15" t="s">
        <v>29</v>
      </c>
      <c r="L45" s="15" t="s">
        <v>88</v>
      </c>
      <c r="M45" s="15" t="s">
        <v>119</v>
      </c>
      <c r="N45" s="15" t="s">
        <v>144</v>
      </c>
      <c r="O45" s="15" t="s">
        <v>31</v>
      </c>
      <c r="P45" s="15" t="s">
        <v>89</v>
      </c>
      <c r="Q45" s="15" t="s">
        <v>120</v>
      </c>
      <c r="R45" s="15" t="s">
        <v>144</v>
      </c>
      <c r="S45" s="15" t="s">
        <v>32</v>
      </c>
      <c r="T45" s="15" t="s">
        <v>90</v>
      </c>
      <c r="U45" s="15" t="s">
        <v>107</v>
      </c>
      <c r="V45" s="15" t="s">
        <v>144</v>
      </c>
      <c r="W45" s="15" t="s">
        <v>38</v>
      </c>
      <c r="X45" s="15" t="s">
        <v>91</v>
      </c>
      <c r="Y45" s="15" t="s">
        <v>121</v>
      </c>
      <c r="Z45" s="15" t="s">
        <v>144</v>
      </c>
      <c r="AA45" s="15" t="s">
        <v>41</v>
      </c>
      <c r="AB45" s="15" t="s">
        <v>92</v>
      </c>
      <c r="AC45" s="15" t="s">
        <v>108</v>
      </c>
      <c r="AD45" s="15" t="s">
        <v>144</v>
      </c>
      <c r="AE45" s="15" t="s">
        <v>44</v>
      </c>
      <c r="AF45" s="15" t="s">
        <v>93</v>
      </c>
      <c r="AG45" s="15" t="s">
        <v>122</v>
      </c>
      <c r="AH45" s="15" t="s">
        <v>144</v>
      </c>
      <c r="AI45" s="15" t="s">
        <v>47</v>
      </c>
      <c r="AJ45" s="15" t="s">
        <v>94</v>
      </c>
      <c r="AK45" s="15" t="s">
        <v>123</v>
      </c>
      <c r="AL45" s="15" t="s">
        <v>144</v>
      </c>
      <c r="AM45" s="15" t="s">
        <v>50</v>
      </c>
      <c r="AN45" s="15" t="s">
        <v>95</v>
      </c>
      <c r="AO45" s="15" t="s">
        <v>109</v>
      </c>
      <c r="AP45" s="15" t="s">
        <v>144</v>
      </c>
      <c r="AQ45" s="15" t="s">
        <v>53</v>
      </c>
      <c r="AR45" s="15" t="s">
        <v>96</v>
      </c>
      <c r="AS45" s="15" t="s">
        <v>110</v>
      </c>
      <c r="AT45" s="15" t="s">
        <v>144</v>
      </c>
      <c r="AU45" s="15" t="s">
        <v>56</v>
      </c>
      <c r="AV45" s="15" t="s">
        <v>97</v>
      </c>
      <c r="AW45" s="15" t="s">
        <v>111</v>
      </c>
      <c r="AX45" s="15" t="s">
        <v>144</v>
      </c>
      <c r="AY45" s="15" t="s">
        <v>59</v>
      </c>
      <c r="AZ45" s="15" t="s">
        <v>98</v>
      </c>
      <c r="BA45" s="15" t="s">
        <v>112</v>
      </c>
      <c r="BB45" s="15" t="s">
        <v>144</v>
      </c>
      <c r="BC45" s="15" t="s">
        <v>62</v>
      </c>
      <c r="BD45" s="15" t="s">
        <v>113</v>
      </c>
      <c r="BE45" s="15" t="s">
        <v>114</v>
      </c>
      <c r="BF45" s="15" t="s">
        <v>144</v>
      </c>
      <c r="BG45" s="15"/>
      <c r="BH45" s="15" t="s">
        <v>65</v>
      </c>
      <c r="BI45" s="15" t="s">
        <v>66</v>
      </c>
      <c r="BJ45" s="15" t="s">
        <v>67</v>
      </c>
      <c r="BK45" s="15" t="s">
        <v>68</v>
      </c>
    </row>
    <row r="46" spans="1:67" x14ac:dyDescent="0.2">
      <c r="A46" s="51" t="s">
        <v>23</v>
      </c>
      <c r="B46" s="5"/>
      <c r="C46" s="7">
        <v>2.7E-2</v>
      </c>
      <c r="D46" s="7">
        <f t="shared" ref="D46:D60" si="18">E2/C$25*$BP2</f>
        <v>7.0466851697814623E-2</v>
      </c>
      <c r="E46" s="7">
        <f t="shared" ref="E46:E60" si="19">D46*C$31+D$31</f>
        <v>8.1289879766115097E-2</v>
      </c>
      <c r="F46" s="7">
        <f t="shared" ref="F46:F60" si="20">D2*C$39+D$39</f>
        <v>8.1289879766115097E-2</v>
      </c>
      <c r="G46" s="6">
        <v>13.24</v>
      </c>
      <c r="H46" s="6">
        <f t="shared" ref="H46:H60" si="21">I2/G$25*$BP2</f>
        <v>14.629745613591664</v>
      </c>
      <c r="I46" s="6">
        <f t="shared" ref="I46:I60" si="22">H46*G$31+H$31</f>
        <v>13.410471691723926</v>
      </c>
      <c r="J46" s="6">
        <f t="shared" ref="J46:J60" si="23">H2*G$39+H$39</f>
        <v>13.410471691723922</v>
      </c>
      <c r="K46" s="6">
        <v>0.96</v>
      </c>
      <c r="L46" s="6">
        <f t="shared" ref="L46:L60" si="24">M2/K$25*$BP2</f>
        <v>0.98479015277636217</v>
      </c>
      <c r="M46" s="6">
        <f t="shared" ref="M46:M60" si="25">L46*K$31+L$31</f>
        <v>0.9618131642298956</v>
      </c>
      <c r="N46" s="6">
        <f t="shared" ref="N46:N60" si="26">L2*K$39+L$39</f>
        <v>0.96181316422989571</v>
      </c>
      <c r="O46" s="6">
        <v>0.17100000000000001</v>
      </c>
      <c r="P46" s="7">
        <f t="shared" ref="P46:P60" si="27">Q2/O$25*$BP2</f>
        <v>0.18611355225601742</v>
      </c>
      <c r="Q46" s="7">
        <f t="shared" ref="Q46:Q60" si="28">P46*O$31+P$31</f>
        <v>0.17259287044025709</v>
      </c>
      <c r="R46" s="7">
        <f t="shared" ref="R46:R60" si="29">P2*O$39+P$39</f>
        <v>0.17259287044025706</v>
      </c>
      <c r="S46" s="6">
        <v>10.251681814091604</v>
      </c>
      <c r="T46" s="6">
        <f t="shared" ref="T46:T60" si="30">U2/S$25*$BP2</f>
        <v>10.874565534632254</v>
      </c>
      <c r="U46" s="6">
        <f t="shared" ref="U46:U60" si="31">T46*S$31+T$31</f>
        <v>10.568247002481097</v>
      </c>
      <c r="V46" s="6">
        <f t="shared" ref="V46:V60" si="32">T2*S$39+T$39</f>
        <v>10.568247002481096</v>
      </c>
      <c r="W46" s="1">
        <v>51.4</v>
      </c>
      <c r="X46" s="1">
        <f t="shared" ref="X46:X60" si="33">Y2/W$25*$BP2</f>
        <v>42.903417114974175</v>
      </c>
      <c r="Y46" s="1">
        <f t="shared" ref="Y46:Y60" si="34">X46*W$31+X$31</f>
        <v>49.587011120524416</v>
      </c>
      <c r="Z46" s="1">
        <f t="shared" ref="Z46:Z60" si="35">X2*W$39+X$39</f>
        <v>49.587011120524423</v>
      </c>
      <c r="AA46">
        <v>166</v>
      </c>
      <c r="AB46" s="1">
        <f t="shared" ref="AB46:AB60" si="36">AC2/AA$25*$BP2</f>
        <v>159.31352090738463</v>
      </c>
      <c r="AC46" s="1">
        <f t="shared" ref="AC46:AC60" si="37">AB46*AA$31+AB$31</f>
        <v>168.19642742067538</v>
      </c>
      <c r="AD46" s="1">
        <f t="shared" ref="AD46:AD60" si="38">AB2*AA$39+AB$39</f>
        <v>168.19642742067515</v>
      </c>
      <c r="AE46">
        <v>126</v>
      </c>
      <c r="AF46" s="1">
        <f t="shared" ref="AF46:AF60" si="39">AG2/AE$25*$BP2</f>
        <v>128.36560382762963</v>
      </c>
      <c r="AG46" s="1">
        <f t="shared" ref="AG46:AG60" si="40">AF46*AE$31+AF$31</f>
        <v>133.5152950103186</v>
      </c>
      <c r="AH46" s="1">
        <f t="shared" ref="AH46:AH60" si="41">AF2*AE$39+AF$39</f>
        <v>133.5152950103186</v>
      </c>
      <c r="AI46">
        <v>71</v>
      </c>
      <c r="AJ46" s="1">
        <f t="shared" ref="AJ46:AJ60" si="42">AK2/AI$25*$BP2</f>
        <v>83.537587324900088</v>
      </c>
      <c r="AK46" s="1">
        <f t="shared" ref="AK46:AK60" si="43">AJ46*AI$31+AJ$31</f>
        <v>68.925298210043479</v>
      </c>
      <c r="AL46" s="1">
        <f t="shared" ref="AL46:AL60" si="44">AJ2*AI$39+AJ$39</f>
        <v>68.925298210043493</v>
      </c>
      <c r="AM46" s="47">
        <v>0.27</v>
      </c>
      <c r="AN46" s="47">
        <f t="shared" ref="AN46:AN60" si="45">AO2/AM$25*$BP2</f>
        <v>6.3740054013834344</v>
      </c>
      <c r="AO46" s="47">
        <f t="shared" ref="AO46:AO60" si="46">AN46*AM$31+AN$31</f>
        <v>-0.39043088883454757</v>
      </c>
      <c r="AP46" s="47">
        <f t="shared" ref="AP46:AP60" si="47">AN2*AM$39+AN$39</f>
        <v>-0.39043088883456001</v>
      </c>
      <c r="AQ46">
        <v>108</v>
      </c>
      <c r="AR46" s="1">
        <f t="shared" ref="AR46:AR60" si="48">AS2/AQ$25*$BP2</f>
        <v>118.80266211114734</v>
      </c>
      <c r="AS46" s="1">
        <f t="shared" ref="AS46:AS60" si="49">AR46*AQ$31+AR$31</f>
        <v>102.80185887907108</v>
      </c>
      <c r="AT46" s="1">
        <f t="shared" ref="AT46:AT60" si="50">AR2*AQ$39+AR$39</f>
        <v>102.80185887907109</v>
      </c>
      <c r="AU46">
        <v>16</v>
      </c>
      <c r="AV46" s="47">
        <f t="shared" ref="AV46:AV60" si="51">AW2/AU$25*$BP2</f>
        <v>17.10587862397831</v>
      </c>
      <c r="AW46" s="47">
        <f t="shared" ref="AW46:AW60" si="52">AV46*AU$31+AV$31</f>
        <v>15.85631750958337</v>
      </c>
      <c r="AX46" s="47">
        <f t="shared" ref="AX46:AX60" si="53">AV2*AU$39+AV$39</f>
        <v>15.856317509583363</v>
      </c>
      <c r="AY46">
        <v>22</v>
      </c>
      <c r="AZ46" s="1">
        <f t="shared" ref="AZ46:AZ60" si="54">BA2/AY$25*$BP2</f>
        <v>24.104344461668752</v>
      </c>
      <c r="BA46" s="1">
        <f t="shared" ref="BA46:BA60" si="55">AZ46*AY$31+AZ$31</f>
        <v>24.038656779757371</v>
      </c>
      <c r="BB46" s="1">
        <f t="shared" ref="BB46:BB60" si="56">AZ2*AY$39+AZ$39</f>
        <v>24.038656779757464</v>
      </c>
      <c r="BC46">
        <v>2</v>
      </c>
      <c r="BD46" s="47">
        <f t="shared" ref="BD46:BD60" si="57">BE2/BC$25*$BP2</f>
        <v>6.3615999768912603</v>
      </c>
      <c r="BE46" s="47">
        <f t="shared" ref="BE46:BE60" si="58">BD46*BC$31+BD$31</f>
        <v>4.9317336337746509</v>
      </c>
      <c r="BF46" s="47">
        <f t="shared" ref="BF46:BF60" si="59">BD2*BC$39+BD$39</f>
        <v>4.9317336337746518</v>
      </c>
      <c r="BH46">
        <v>31106</v>
      </c>
      <c r="BI46">
        <v>306</v>
      </c>
      <c r="BJ46">
        <v>33843</v>
      </c>
      <c r="BK46">
        <v>505</v>
      </c>
    </row>
    <row r="47" spans="1:67" x14ac:dyDescent="0.2">
      <c r="A47" s="51" t="s">
        <v>23</v>
      </c>
      <c r="B47" s="5"/>
      <c r="C47" s="7">
        <v>2.7E-2</v>
      </c>
      <c r="D47" s="7">
        <f t="shared" si="18"/>
        <v>3.4289819501992558E-2</v>
      </c>
      <c r="E47" s="7">
        <f t="shared" si="19"/>
        <v>4.9956482663103E-2</v>
      </c>
      <c r="F47" s="7">
        <f t="shared" si="20"/>
        <v>4.9956482663103E-2</v>
      </c>
      <c r="G47" s="6">
        <v>13.24</v>
      </c>
      <c r="H47" s="6">
        <f t="shared" si="21"/>
        <v>15.241010821932525</v>
      </c>
      <c r="I47" s="6">
        <f t="shared" si="22"/>
        <v>13.956253500671538</v>
      </c>
      <c r="J47" s="6">
        <f t="shared" si="23"/>
        <v>13.956253500671538</v>
      </c>
      <c r="K47" s="6">
        <v>0.96</v>
      </c>
      <c r="L47" s="6">
        <f t="shared" si="24"/>
        <v>1.0254497289916331</v>
      </c>
      <c r="M47" s="6">
        <f t="shared" si="25"/>
        <v>0.99695827902605672</v>
      </c>
      <c r="N47" s="6">
        <f t="shared" si="26"/>
        <v>0.99695827902605694</v>
      </c>
      <c r="O47" s="6">
        <v>0.17100000000000001</v>
      </c>
      <c r="P47" s="7">
        <f t="shared" si="27"/>
        <v>0.19587459613968303</v>
      </c>
      <c r="Q47" s="7">
        <f t="shared" si="28"/>
        <v>0.17514632649014339</v>
      </c>
      <c r="R47" s="7">
        <f t="shared" si="29"/>
        <v>0.17514632649014342</v>
      </c>
      <c r="S47" s="6">
        <v>10.251681814091604</v>
      </c>
      <c r="T47" s="6">
        <f t="shared" si="30"/>
        <v>11.336844294067184</v>
      </c>
      <c r="U47" s="6">
        <f t="shared" si="31"/>
        <v>10.788393804370109</v>
      </c>
      <c r="V47" s="6">
        <f t="shared" si="32"/>
        <v>10.788393804370109</v>
      </c>
      <c r="W47" s="1">
        <v>51.4</v>
      </c>
      <c r="X47" s="1">
        <f t="shared" si="33"/>
        <v>45.11068688273339</v>
      </c>
      <c r="Y47" s="1">
        <f t="shared" si="34"/>
        <v>46.671205989475148</v>
      </c>
      <c r="Z47" s="1">
        <f t="shared" si="35"/>
        <v>46.671205989475162</v>
      </c>
      <c r="AA47">
        <v>166</v>
      </c>
      <c r="AB47" s="1">
        <f t="shared" si="36"/>
        <v>166.21692914577093</v>
      </c>
      <c r="AC47" s="1">
        <f t="shared" si="37"/>
        <v>197.52302846623138</v>
      </c>
      <c r="AD47" s="1">
        <f t="shared" si="38"/>
        <v>197.52302846623127</v>
      </c>
      <c r="AE47">
        <v>126</v>
      </c>
      <c r="AF47" s="1">
        <f t="shared" si="39"/>
        <v>144.22633538779738</v>
      </c>
      <c r="AG47" s="1">
        <f t="shared" si="40"/>
        <v>150.32938428466866</v>
      </c>
      <c r="AH47" s="1">
        <f t="shared" si="41"/>
        <v>150.32938428466866</v>
      </c>
      <c r="AI47">
        <v>71</v>
      </c>
      <c r="AJ47" s="1">
        <f t="shared" si="42"/>
        <v>86.403114875299323</v>
      </c>
      <c r="AK47" s="1">
        <f t="shared" si="43"/>
        <v>72.797689359716898</v>
      </c>
      <c r="AL47" s="1">
        <f t="shared" si="44"/>
        <v>72.797689359716912</v>
      </c>
      <c r="AM47" s="47">
        <v>0.27</v>
      </c>
      <c r="AN47" s="47">
        <f t="shared" si="45"/>
        <v>9.038859344496192</v>
      </c>
      <c r="AO47" s="47">
        <f t="shared" si="46"/>
        <v>3.1868098959412148</v>
      </c>
      <c r="AP47" s="47">
        <f t="shared" si="47"/>
        <v>3.1868098959412077</v>
      </c>
      <c r="AQ47">
        <v>108</v>
      </c>
      <c r="AR47" s="1">
        <f t="shared" si="48"/>
        <v>127.22670074161471</v>
      </c>
      <c r="AS47" s="1">
        <f t="shared" si="49"/>
        <v>111.1483996933666</v>
      </c>
      <c r="AT47" s="1">
        <f t="shared" si="50"/>
        <v>111.14839969336663</v>
      </c>
      <c r="AU47">
        <v>16</v>
      </c>
      <c r="AV47" s="47">
        <f t="shared" si="51"/>
        <v>18.523564766878106</v>
      </c>
      <c r="AW47" s="47">
        <f t="shared" si="52"/>
        <v>17.201721021223864</v>
      </c>
      <c r="AX47" s="47">
        <f t="shared" si="53"/>
        <v>17.201721021223861</v>
      </c>
      <c r="AY47">
        <v>22</v>
      </c>
      <c r="AZ47" s="1">
        <f t="shared" si="54"/>
        <v>23.524541907433456</v>
      </c>
      <c r="BA47" s="1">
        <f t="shared" si="55"/>
        <v>23.509139131368357</v>
      </c>
      <c r="BB47" s="1">
        <f t="shared" si="56"/>
        <v>23.509139131368457</v>
      </c>
      <c r="BC47">
        <v>2</v>
      </c>
      <c r="BD47" s="47">
        <f t="shared" si="57"/>
        <v>4.5892248631247483</v>
      </c>
      <c r="BE47" s="47">
        <f t="shared" si="58"/>
        <v>3.2172530224722022</v>
      </c>
      <c r="BF47" s="47">
        <f t="shared" si="59"/>
        <v>3.2172530224722049</v>
      </c>
      <c r="BH47">
        <v>30481</v>
      </c>
      <c r="BI47">
        <v>306</v>
      </c>
      <c r="BJ47">
        <v>34648</v>
      </c>
      <c r="BK47">
        <v>506</v>
      </c>
    </row>
    <row r="48" spans="1:67" x14ac:dyDescent="0.2">
      <c r="A48" s="51" t="s">
        <v>23</v>
      </c>
      <c r="B48" s="5"/>
      <c r="C48" s="7">
        <v>2.7E-2</v>
      </c>
      <c r="D48" s="7">
        <f t="shared" si="18"/>
        <v>4.1928522474331514E-2</v>
      </c>
      <c r="E48" s="7">
        <f t="shared" si="19"/>
        <v>5.6572462445211726E-2</v>
      </c>
      <c r="F48" s="7">
        <f t="shared" si="20"/>
        <v>5.6572462445211726E-2</v>
      </c>
      <c r="G48" s="6">
        <v>13.24</v>
      </c>
      <c r="H48" s="6">
        <f t="shared" si="21"/>
        <v>14.626141910731624</v>
      </c>
      <c r="I48" s="6">
        <f t="shared" si="22"/>
        <v>13.407254045047777</v>
      </c>
      <c r="J48" s="6">
        <f t="shared" si="23"/>
        <v>13.407254045047777</v>
      </c>
      <c r="K48" s="6">
        <v>0.96</v>
      </c>
      <c r="L48" s="6">
        <f t="shared" si="24"/>
        <v>0.96394809242952961</v>
      </c>
      <c r="M48" s="6">
        <f t="shared" si="25"/>
        <v>0.94379781159562892</v>
      </c>
      <c r="N48" s="6">
        <f t="shared" si="26"/>
        <v>0.94379781159562914</v>
      </c>
      <c r="O48" s="6">
        <v>0.17100000000000001</v>
      </c>
      <c r="P48" s="7">
        <f t="shared" si="27"/>
        <v>0.18503307219514287</v>
      </c>
      <c r="Q48" s="7">
        <f t="shared" si="28"/>
        <v>0.17231022051253381</v>
      </c>
      <c r="R48" s="7">
        <f t="shared" si="29"/>
        <v>0.17231022051253383</v>
      </c>
      <c r="S48" s="6">
        <v>10.251681814091604</v>
      </c>
      <c r="T48" s="6">
        <f t="shared" si="30"/>
        <v>10.934457898028914</v>
      </c>
      <c r="U48" s="6">
        <f t="shared" si="31"/>
        <v>10.596768997035781</v>
      </c>
      <c r="V48" s="6">
        <f t="shared" si="32"/>
        <v>10.596768997035781</v>
      </c>
      <c r="W48" s="1">
        <v>51.4</v>
      </c>
      <c r="X48" s="1">
        <f t="shared" si="33"/>
        <v>42.613711876076117</v>
      </c>
      <c r="Y48" s="1">
        <f t="shared" si="34"/>
        <v>49.96971197313853</v>
      </c>
      <c r="Z48" s="1">
        <f t="shared" si="35"/>
        <v>49.969711973138537</v>
      </c>
      <c r="AA48">
        <v>166</v>
      </c>
      <c r="AB48" s="1">
        <f t="shared" si="36"/>
        <v>158.73728294636936</v>
      </c>
      <c r="AC48" s="1">
        <f t="shared" si="37"/>
        <v>165.74849153068533</v>
      </c>
      <c r="AD48" s="1">
        <f t="shared" si="38"/>
        <v>165.7484915306851</v>
      </c>
      <c r="AE48">
        <v>126</v>
      </c>
      <c r="AF48" s="1">
        <f t="shared" si="39"/>
        <v>141.07341887356301</v>
      </c>
      <c r="AG48" s="1">
        <f t="shared" si="40"/>
        <v>146.98695209332851</v>
      </c>
      <c r="AH48" s="1">
        <f t="shared" si="41"/>
        <v>146.98695209332851</v>
      </c>
      <c r="AI48">
        <v>71</v>
      </c>
      <c r="AJ48" s="1">
        <f t="shared" si="42"/>
        <v>89.845687806690918</v>
      </c>
      <c r="AK48" s="1">
        <f t="shared" si="43"/>
        <v>77.449882967057633</v>
      </c>
      <c r="AL48" s="1">
        <f t="shared" si="44"/>
        <v>77.449882967057647</v>
      </c>
      <c r="AM48" s="47">
        <v>0.27</v>
      </c>
      <c r="AN48" s="47">
        <f t="shared" si="45"/>
        <v>9.0285103509622058</v>
      </c>
      <c r="AO48" s="47">
        <f t="shared" si="46"/>
        <v>3.1729176367249696</v>
      </c>
      <c r="AP48" s="47">
        <f t="shared" si="47"/>
        <v>3.1729176367249607</v>
      </c>
      <c r="AQ48">
        <v>108</v>
      </c>
      <c r="AR48" s="1">
        <f t="shared" si="48"/>
        <v>124.21739656282161</v>
      </c>
      <c r="AS48" s="1">
        <f t="shared" si="49"/>
        <v>108.16677992015181</v>
      </c>
      <c r="AT48" s="1">
        <f t="shared" si="50"/>
        <v>108.16677992015182</v>
      </c>
      <c r="AU48">
        <v>16</v>
      </c>
      <c r="AV48" s="47">
        <f t="shared" si="51"/>
        <v>17.594282926690141</v>
      </c>
      <c r="AW48" s="47">
        <f t="shared" si="52"/>
        <v>16.319819863231803</v>
      </c>
      <c r="AX48" s="47">
        <f t="shared" si="53"/>
        <v>16.319819863231796</v>
      </c>
      <c r="AY48">
        <v>22</v>
      </c>
      <c r="AZ48" s="1">
        <f t="shared" si="54"/>
        <v>23.909393710086658</v>
      </c>
      <c r="BA48" s="1">
        <f t="shared" si="55"/>
        <v>23.860613646322797</v>
      </c>
      <c r="BB48" s="1">
        <f t="shared" si="56"/>
        <v>23.860613646322896</v>
      </c>
      <c r="BC48">
        <v>2</v>
      </c>
      <c r="BD48" s="47">
        <f t="shared" si="57"/>
        <v>4.961625466613623</v>
      </c>
      <c r="BE48" s="47">
        <f t="shared" si="58"/>
        <v>3.5774891876946828</v>
      </c>
      <c r="BF48" s="47">
        <f t="shared" si="59"/>
        <v>3.5774891876946855</v>
      </c>
      <c r="BH48">
        <v>30571</v>
      </c>
      <c r="BI48">
        <v>306</v>
      </c>
      <c r="BJ48">
        <v>33598</v>
      </c>
      <c r="BK48">
        <v>505</v>
      </c>
    </row>
    <row r="49" spans="1:65" x14ac:dyDescent="0.2">
      <c r="A49" s="51" t="s">
        <v>23</v>
      </c>
      <c r="B49" s="5"/>
      <c r="C49" s="7">
        <v>2.7E-2</v>
      </c>
      <c r="D49" s="7">
        <f t="shared" si="18"/>
        <v>5.1743931563832252E-2</v>
      </c>
      <c r="E49" s="7">
        <f t="shared" si="19"/>
        <v>6.5073715645449601E-2</v>
      </c>
      <c r="F49" s="7">
        <f t="shared" si="20"/>
        <v>6.5073715645449615E-2</v>
      </c>
      <c r="G49" s="6">
        <v>13.24</v>
      </c>
      <c r="H49" s="6">
        <f t="shared" si="21"/>
        <v>14.673300614456599</v>
      </c>
      <c r="I49" s="6">
        <f t="shared" si="22"/>
        <v>13.449360748121068</v>
      </c>
      <c r="J49" s="6">
        <f t="shared" si="23"/>
        <v>13.449360748121068</v>
      </c>
      <c r="K49" s="6">
        <v>0.96</v>
      </c>
      <c r="L49" s="6">
        <f t="shared" si="24"/>
        <v>0.99510587430849329</v>
      </c>
      <c r="M49" s="6">
        <f t="shared" si="25"/>
        <v>0.97072981440678097</v>
      </c>
      <c r="N49" s="6">
        <f t="shared" si="26"/>
        <v>0.97072981440678119</v>
      </c>
      <c r="O49" s="6">
        <v>0.17100000000000001</v>
      </c>
      <c r="P49" s="7">
        <f t="shared" si="27"/>
        <v>0.19569494701391518</v>
      </c>
      <c r="Q49" s="7">
        <f t="shared" si="28"/>
        <v>0.17509933088675139</v>
      </c>
      <c r="R49" s="7">
        <f t="shared" si="29"/>
        <v>0.17509933088675139</v>
      </c>
      <c r="S49" s="6">
        <v>10.251681814091604</v>
      </c>
      <c r="T49" s="6">
        <f t="shared" si="30"/>
        <v>10.931730755391602</v>
      </c>
      <c r="U49" s="6">
        <f t="shared" si="31"/>
        <v>10.595470274743992</v>
      </c>
      <c r="V49" s="6">
        <f t="shared" si="32"/>
        <v>10.595470274743992</v>
      </c>
      <c r="W49" s="1">
        <v>51.4</v>
      </c>
      <c r="X49" s="1">
        <f t="shared" si="33"/>
        <v>44.368374560180378</v>
      </c>
      <c r="Y49" s="1">
        <f t="shared" si="34"/>
        <v>47.651801162098053</v>
      </c>
      <c r="Z49" s="1">
        <f t="shared" si="35"/>
        <v>47.65180116209806</v>
      </c>
      <c r="AA49">
        <v>166</v>
      </c>
      <c r="AB49" s="1">
        <f t="shared" si="36"/>
        <v>158.97285401965814</v>
      </c>
      <c r="AC49" s="1">
        <f t="shared" si="37"/>
        <v>166.74922894120073</v>
      </c>
      <c r="AD49" s="1">
        <f t="shared" si="38"/>
        <v>166.74922894120073</v>
      </c>
      <c r="AE49">
        <v>126</v>
      </c>
      <c r="AF49" s="1">
        <f t="shared" si="39"/>
        <v>137.05419865497188</v>
      </c>
      <c r="AG49" s="1">
        <f t="shared" si="40"/>
        <v>142.72614436751203</v>
      </c>
      <c r="AH49" s="1">
        <f t="shared" si="41"/>
        <v>142.72614436751206</v>
      </c>
      <c r="AI49">
        <v>71</v>
      </c>
      <c r="AJ49" s="1">
        <f t="shared" si="42"/>
        <v>90.574129344199349</v>
      </c>
      <c r="AK49" s="1">
        <f t="shared" si="43"/>
        <v>78.434277816972497</v>
      </c>
      <c r="AL49" s="1">
        <f t="shared" si="44"/>
        <v>78.434277816972525</v>
      </c>
      <c r="AM49" s="47">
        <v>0.27</v>
      </c>
      <c r="AN49" s="47">
        <f t="shared" si="45"/>
        <v>8.2719913223835828</v>
      </c>
      <c r="AO49" s="47">
        <f t="shared" si="46"/>
        <v>2.1573832842758893</v>
      </c>
      <c r="AP49" s="47">
        <f t="shared" si="47"/>
        <v>2.1573832842758822</v>
      </c>
      <c r="AQ49">
        <v>108</v>
      </c>
      <c r="AR49" s="1">
        <f t="shared" si="48"/>
        <v>126.81704170837097</v>
      </c>
      <c r="AS49" s="1">
        <f t="shared" si="49"/>
        <v>110.74250936084279</v>
      </c>
      <c r="AT49" s="1">
        <f t="shared" si="50"/>
        <v>110.74250936084283</v>
      </c>
      <c r="AU49">
        <v>16</v>
      </c>
      <c r="AV49" s="47">
        <f t="shared" si="51"/>
        <v>20.770701607638244</v>
      </c>
      <c r="AW49" s="47">
        <f t="shared" si="52"/>
        <v>19.33428457334508</v>
      </c>
      <c r="AX49" s="47">
        <f t="shared" si="53"/>
        <v>19.334284573345077</v>
      </c>
      <c r="AY49">
        <v>22</v>
      </c>
      <c r="AZ49" s="1">
        <f t="shared" si="54"/>
        <v>26.730916995249522</v>
      </c>
      <c r="BA49" s="1">
        <f t="shared" si="55"/>
        <v>26.437432882320795</v>
      </c>
      <c r="BB49" s="1">
        <f t="shared" si="56"/>
        <v>26.437432882320898</v>
      </c>
      <c r="BC49">
        <v>2</v>
      </c>
      <c r="BD49" s="47">
        <f t="shared" si="57"/>
        <v>3.6328599869640423</v>
      </c>
      <c r="BE49" s="47">
        <f t="shared" si="58"/>
        <v>2.2921277345055358</v>
      </c>
      <c r="BF49" s="47">
        <f t="shared" si="59"/>
        <v>2.292127734505538</v>
      </c>
      <c r="BH49">
        <v>30850</v>
      </c>
      <c r="BI49">
        <v>306</v>
      </c>
      <c r="BJ49">
        <v>33947</v>
      </c>
      <c r="BK49">
        <v>508</v>
      </c>
    </row>
    <row r="50" spans="1:65" x14ac:dyDescent="0.2">
      <c r="A50" s="51" t="s">
        <v>23</v>
      </c>
      <c r="B50" s="5"/>
      <c r="C50" s="7">
        <v>2.7E-2</v>
      </c>
      <c r="D50" s="7">
        <f t="shared" si="18"/>
        <v>6.4516363492681486E-2</v>
      </c>
      <c r="E50" s="7">
        <f t="shared" si="19"/>
        <v>7.6136084704126611E-2</v>
      </c>
      <c r="F50" s="7">
        <f t="shared" si="20"/>
        <v>7.6136084704126611E-2</v>
      </c>
      <c r="G50" s="6">
        <v>13.24</v>
      </c>
      <c r="H50" s="6">
        <f t="shared" si="21"/>
        <v>14.011533743552675</v>
      </c>
      <c r="I50" s="6">
        <f t="shared" si="22"/>
        <v>12.858487400554164</v>
      </c>
      <c r="J50" s="6">
        <f t="shared" si="23"/>
        <v>12.858487400554161</v>
      </c>
      <c r="K50" s="6">
        <v>0.96</v>
      </c>
      <c r="L50" s="6">
        <f t="shared" si="24"/>
        <v>0.92529363045923119</v>
      </c>
      <c r="M50" s="6">
        <f t="shared" si="25"/>
        <v>0.91038586710960268</v>
      </c>
      <c r="N50" s="6">
        <f t="shared" si="26"/>
        <v>0.9103858671096029</v>
      </c>
      <c r="O50" s="6">
        <v>0.17100000000000001</v>
      </c>
      <c r="P50" s="7">
        <f t="shared" si="27"/>
        <v>0.18004009116395542</v>
      </c>
      <c r="Q50" s="7">
        <f t="shared" si="28"/>
        <v>0.17100407357036215</v>
      </c>
      <c r="R50" s="7">
        <f t="shared" si="29"/>
        <v>0.17100407357036218</v>
      </c>
      <c r="S50" s="6">
        <v>10.251681814091604</v>
      </c>
      <c r="T50" s="6">
        <f t="shared" si="30"/>
        <v>10.463125435110554</v>
      </c>
      <c r="U50" s="6">
        <f t="shared" si="31"/>
        <v>10.37231063242309</v>
      </c>
      <c r="V50" s="6">
        <f t="shared" si="32"/>
        <v>10.372310632423089</v>
      </c>
      <c r="W50" s="1">
        <v>51.4</v>
      </c>
      <c r="X50" s="1">
        <f t="shared" si="33"/>
        <v>39.746300426215839</v>
      </c>
      <c r="Y50" s="1">
        <f t="shared" si="34"/>
        <v>53.75756479496183</v>
      </c>
      <c r="Z50" s="1">
        <f t="shared" si="35"/>
        <v>53.75756479496183</v>
      </c>
      <c r="AA50">
        <v>166</v>
      </c>
      <c r="AB50" s="1">
        <f t="shared" si="36"/>
        <v>147.98668293445499</v>
      </c>
      <c r="AC50" s="1">
        <f t="shared" si="37"/>
        <v>120.07850553787387</v>
      </c>
      <c r="AD50" s="1">
        <f t="shared" si="38"/>
        <v>120.07850553787375</v>
      </c>
      <c r="AE50">
        <v>126</v>
      </c>
      <c r="AF50" s="1">
        <f t="shared" si="39"/>
        <v>132.28337871133843</v>
      </c>
      <c r="AG50" s="1">
        <f t="shared" si="40"/>
        <v>137.66855971955306</v>
      </c>
      <c r="AH50" s="1">
        <f t="shared" si="41"/>
        <v>137.668559719553</v>
      </c>
      <c r="AI50">
        <v>71</v>
      </c>
      <c r="AJ50" s="1">
        <f t="shared" si="42"/>
        <v>84.726777021039936</v>
      </c>
      <c r="AK50" s="1">
        <f t="shared" si="43"/>
        <v>70.532334811025791</v>
      </c>
      <c r="AL50" s="1">
        <f t="shared" si="44"/>
        <v>70.532334811025805</v>
      </c>
      <c r="AM50" s="47">
        <v>0.27</v>
      </c>
      <c r="AN50" s="47">
        <f t="shared" si="45"/>
        <v>6.701288692505404</v>
      </c>
      <c r="AO50" s="47">
        <f t="shared" si="46"/>
        <v>4.8906936866172757E-2</v>
      </c>
      <c r="AP50" s="47">
        <f t="shared" si="47"/>
        <v>4.8906936866160322E-2</v>
      </c>
      <c r="AQ50">
        <v>108</v>
      </c>
      <c r="AR50" s="1">
        <f t="shared" si="48"/>
        <v>114.74157251192722</v>
      </c>
      <c r="AS50" s="1">
        <f t="shared" si="49"/>
        <v>98.778129694377014</v>
      </c>
      <c r="AT50" s="1">
        <f t="shared" si="50"/>
        <v>98.778129694377029</v>
      </c>
      <c r="AU50">
        <v>16</v>
      </c>
      <c r="AV50" s="47">
        <f t="shared" si="51"/>
        <v>18.298544075687833</v>
      </c>
      <c r="AW50" s="47">
        <f t="shared" si="52"/>
        <v>16.988173312067364</v>
      </c>
      <c r="AX50" s="47">
        <f t="shared" si="53"/>
        <v>16.988173312067357</v>
      </c>
      <c r="AY50">
        <v>22</v>
      </c>
      <c r="AZ50" s="1">
        <f t="shared" si="54"/>
        <v>22.539532293248129</v>
      </c>
      <c r="BA50" s="1">
        <f t="shared" si="55"/>
        <v>22.609557074107677</v>
      </c>
      <c r="BB50" s="1">
        <f t="shared" si="56"/>
        <v>22.609557074107773</v>
      </c>
      <c r="BC50">
        <v>2</v>
      </c>
      <c r="BD50" s="47">
        <f t="shared" si="57"/>
        <v>2.8711227061939564</v>
      </c>
      <c r="BE50" s="47">
        <f t="shared" si="58"/>
        <v>1.5552725458704457</v>
      </c>
      <c r="BF50" s="47">
        <f t="shared" si="59"/>
        <v>1.5552725458704471</v>
      </c>
      <c r="BH50">
        <v>30825</v>
      </c>
      <c r="BI50">
        <v>305</v>
      </c>
      <c r="BJ50">
        <v>32963</v>
      </c>
      <c r="BK50">
        <v>503</v>
      </c>
    </row>
    <row r="51" spans="1:65" x14ac:dyDescent="0.2">
      <c r="A51" s="51" t="s">
        <v>24</v>
      </c>
      <c r="B51" s="5"/>
      <c r="C51" s="6">
        <v>0.52</v>
      </c>
      <c r="D51" s="7">
        <f t="shared" si="18"/>
        <v>0.54802756552255738</v>
      </c>
      <c r="E51" s="7">
        <f t="shared" si="19"/>
        <v>0.49491141196014254</v>
      </c>
      <c r="F51" s="7">
        <f t="shared" si="20"/>
        <v>0.4949114119601426</v>
      </c>
      <c r="G51" s="6">
        <v>11.4</v>
      </c>
      <c r="H51" s="6">
        <f t="shared" si="21"/>
        <v>12.181198074253869</v>
      </c>
      <c r="I51" s="6">
        <f t="shared" si="22"/>
        <v>11.22423127254272</v>
      </c>
      <c r="J51" s="6">
        <f t="shared" si="23"/>
        <v>11.224231272542719</v>
      </c>
      <c r="K51" s="6">
        <v>2.71</v>
      </c>
      <c r="L51" s="6">
        <f t="shared" si="24"/>
        <v>2.872085757346627</v>
      </c>
      <c r="M51" s="6">
        <f t="shared" si="25"/>
        <v>2.5931440055976007</v>
      </c>
      <c r="N51" s="6">
        <f t="shared" si="26"/>
        <v>2.5931440055976003</v>
      </c>
      <c r="O51" s="6">
        <v>0.16800000000000001</v>
      </c>
      <c r="P51" s="7">
        <f t="shared" si="27"/>
        <v>0.17509550288009701</v>
      </c>
      <c r="Q51" s="7">
        <f t="shared" si="28"/>
        <v>0.16971058600713712</v>
      </c>
      <c r="R51" s="7">
        <f t="shared" si="29"/>
        <v>0.16971058600713712</v>
      </c>
      <c r="S51" s="6">
        <v>11.117568613335733</v>
      </c>
      <c r="T51" s="6">
        <f t="shared" si="30"/>
        <v>11.535260241421131</v>
      </c>
      <c r="U51" s="6">
        <f t="shared" si="31"/>
        <v>10.882883623255891</v>
      </c>
      <c r="V51" s="6">
        <f t="shared" si="32"/>
        <v>10.882883623255889</v>
      </c>
      <c r="W51" s="1">
        <v>45</v>
      </c>
      <c r="X51" s="1">
        <f t="shared" si="33"/>
        <v>45.194812207791301</v>
      </c>
      <c r="Y51" s="1">
        <f t="shared" si="34"/>
        <v>46.560076367696269</v>
      </c>
      <c r="Z51" s="1">
        <f t="shared" si="35"/>
        <v>46.560076367696276</v>
      </c>
      <c r="AA51">
        <v>121</v>
      </c>
      <c r="AB51" s="1">
        <f t="shared" si="36"/>
        <v>149.71957101931247</v>
      </c>
      <c r="AC51" s="1">
        <f t="shared" si="37"/>
        <v>127.44004577514829</v>
      </c>
      <c r="AD51" s="1">
        <f t="shared" si="38"/>
        <v>127.44004577514795</v>
      </c>
      <c r="AE51">
        <v>136</v>
      </c>
      <c r="AF51" s="1">
        <f t="shared" si="39"/>
        <v>110.32332373898467</v>
      </c>
      <c r="AG51" s="1">
        <f t="shared" si="40"/>
        <v>114.38852857003867</v>
      </c>
      <c r="AH51" s="1">
        <f t="shared" si="41"/>
        <v>114.38852857003867</v>
      </c>
      <c r="AI51">
        <v>105</v>
      </c>
      <c r="AJ51" s="1">
        <f t="shared" si="42"/>
        <v>102.81025938608988</v>
      </c>
      <c r="AK51" s="1">
        <f t="shared" si="43"/>
        <v>94.969830467257921</v>
      </c>
      <c r="AL51" s="1">
        <f t="shared" si="44"/>
        <v>94.969830467257921</v>
      </c>
      <c r="AM51">
        <v>11</v>
      </c>
      <c r="AN51" s="47">
        <f t="shared" si="45"/>
        <v>14.209599981185825</v>
      </c>
      <c r="AO51" s="47">
        <f t="shared" si="46"/>
        <v>10.127897358114708</v>
      </c>
      <c r="AP51" s="47">
        <f t="shared" si="47"/>
        <v>10.127897358114701</v>
      </c>
      <c r="AQ51">
        <v>403</v>
      </c>
      <c r="AR51" s="1">
        <f t="shared" si="48"/>
        <v>409.42374053535627</v>
      </c>
      <c r="AS51" s="1">
        <f t="shared" si="49"/>
        <v>390.74933858188678</v>
      </c>
      <c r="AT51" s="1">
        <f t="shared" si="50"/>
        <v>390.74933858188683</v>
      </c>
      <c r="AU51" s="1">
        <v>27.6</v>
      </c>
      <c r="AV51" s="47">
        <f t="shared" si="51"/>
        <v>28.451393505163313</v>
      </c>
      <c r="AW51" s="47">
        <f t="shared" si="52"/>
        <v>26.623366083038093</v>
      </c>
      <c r="AX51" s="47">
        <f t="shared" si="53"/>
        <v>26.623366083038089</v>
      </c>
      <c r="AY51">
        <v>179</v>
      </c>
      <c r="AZ51" s="1">
        <f t="shared" si="54"/>
        <v>184.98718864240738</v>
      </c>
      <c r="BA51" s="1">
        <f t="shared" si="55"/>
        <v>170.96851194239744</v>
      </c>
      <c r="BB51" s="1">
        <f t="shared" si="56"/>
        <v>170.96851194239744</v>
      </c>
      <c r="BC51">
        <v>19</v>
      </c>
      <c r="BD51" s="47">
        <f t="shared" si="57"/>
        <v>22.514549898393344</v>
      </c>
      <c r="BE51" s="47">
        <f t="shared" si="58"/>
        <v>20.557048636591293</v>
      </c>
      <c r="BF51" s="47">
        <f t="shared" si="59"/>
        <v>20.557048636591297</v>
      </c>
      <c r="BH51">
        <v>30893</v>
      </c>
      <c r="BI51">
        <v>303</v>
      </c>
      <c r="BJ51">
        <v>33244</v>
      </c>
      <c r="BK51">
        <v>497</v>
      </c>
    </row>
    <row r="52" spans="1:65" x14ac:dyDescent="0.2">
      <c r="A52" s="51" t="s">
        <v>24</v>
      </c>
      <c r="B52" s="5"/>
      <c r="C52" s="6">
        <v>0.52</v>
      </c>
      <c r="D52" s="7">
        <f t="shared" si="18"/>
        <v>0.53355327184642187</v>
      </c>
      <c r="E52" s="7">
        <f t="shared" si="19"/>
        <v>0.48237503835478229</v>
      </c>
      <c r="F52" s="7">
        <f t="shared" si="20"/>
        <v>0.48237503835478229</v>
      </c>
      <c r="G52" s="6">
        <v>11.4</v>
      </c>
      <c r="H52" s="6">
        <f t="shared" si="21"/>
        <v>11.925760195983328</v>
      </c>
      <c r="I52" s="6">
        <f t="shared" si="22"/>
        <v>10.99615785142549</v>
      </c>
      <c r="J52" s="6">
        <f t="shared" si="23"/>
        <v>10.996157851425492</v>
      </c>
      <c r="K52" s="6">
        <v>2.71</v>
      </c>
      <c r="L52" s="6">
        <f t="shared" si="24"/>
        <v>2.7612288946028336</v>
      </c>
      <c r="M52" s="6">
        <f t="shared" si="25"/>
        <v>2.497322122298935</v>
      </c>
      <c r="N52" s="6">
        <f t="shared" si="26"/>
        <v>2.497322122298935</v>
      </c>
      <c r="O52" s="6">
        <v>0.16800000000000001</v>
      </c>
      <c r="P52" s="7">
        <f t="shared" si="27"/>
        <v>0.1736939319463697</v>
      </c>
      <c r="Q52" s="7">
        <f t="shared" si="28"/>
        <v>0.1693439397936046</v>
      </c>
      <c r="R52" s="7">
        <f t="shared" si="29"/>
        <v>0.16934393979360463</v>
      </c>
      <c r="S52" s="6">
        <v>11.117568613335733</v>
      </c>
      <c r="T52" s="6">
        <f t="shared" si="30"/>
        <v>11.347112838391684</v>
      </c>
      <c r="U52" s="6">
        <f t="shared" si="31"/>
        <v>10.793283899679395</v>
      </c>
      <c r="V52" s="6">
        <f t="shared" si="32"/>
        <v>10.793283899679391</v>
      </c>
      <c r="W52" s="1">
        <v>45</v>
      </c>
      <c r="X52" s="1">
        <f t="shared" si="33"/>
        <v>46.173950274785504</v>
      </c>
      <c r="Y52" s="1">
        <f t="shared" si="34"/>
        <v>45.266634196988839</v>
      </c>
      <c r="Z52" s="1">
        <f t="shared" si="35"/>
        <v>45.266634196988846</v>
      </c>
      <c r="AA52">
        <v>121</v>
      </c>
      <c r="AB52" s="1">
        <f t="shared" si="36"/>
        <v>151.65247496789073</v>
      </c>
      <c r="AC52" s="1">
        <f t="shared" si="37"/>
        <v>135.65128013966626</v>
      </c>
      <c r="AD52" s="1">
        <f t="shared" si="38"/>
        <v>135.65128013966614</v>
      </c>
      <c r="AE52">
        <v>136</v>
      </c>
      <c r="AF52" s="1">
        <f t="shared" si="39"/>
        <v>113.83817970287114</v>
      </c>
      <c r="AG52" s="1">
        <f t="shared" si="40"/>
        <v>118.11465568713137</v>
      </c>
      <c r="AH52" s="1">
        <f t="shared" si="41"/>
        <v>118.11465568713137</v>
      </c>
      <c r="AI52">
        <v>105</v>
      </c>
      <c r="AJ52" s="1">
        <f t="shared" si="42"/>
        <v>108.88965531526824</v>
      </c>
      <c r="AK52" s="1">
        <f t="shared" si="43"/>
        <v>103.18535049889429</v>
      </c>
      <c r="AL52" s="1">
        <f t="shared" si="44"/>
        <v>103.18535049889435</v>
      </c>
      <c r="AM52">
        <v>11</v>
      </c>
      <c r="AN52" s="47">
        <f t="shared" si="45"/>
        <v>12.174860163033092</v>
      </c>
      <c r="AO52" s="47">
        <f t="shared" si="46"/>
        <v>7.3965077888233317</v>
      </c>
      <c r="AP52" s="47">
        <f t="shared" si="47"/>
        <v>7.3965077888233246</v>
      </c>
      <c r="AQ52">
        <v>403</v>
      </c>
      <c r="AR52" s="1">
        <f t="shared" si="48"/>
        <v>399.29130534027684</v>
      </c>
      <c r="AS52" s="1">
        <f t="shared" si="49"/>
        <v>380.71011777417749</v>
      </c>
      <c r="AT52" s="1">
        <f t="shared" si="50"/>
        <v>380.7101177741776</v>
      </c>
      <c r="AU52" s="1">
        <v>27.6</v>
      </c>
      <c r="AV52" s="47">
        <f t="shared" si="51"/>
        <v>28.03657744262717</v>
      </c>
      <c r="AW52" s="47">
        <f t="shared" si="52"/>
        <v>26.229699974346744</v>
      </c>
      <c r="AX52" s="47">
        <f t="shared" si="53"/>
        <v>26.229699974346744</v>
      </c>
      <c r="AY52">
        <v>179</v>
      </c>
      <c r="AZ52" s="1">
        <f t="shared" si="54"/>
        <v>182.12474888127036</v>
      </c>
      <c r="BA52" s="1">
        <f t="shared" si="55"/>
        <v>168.35432481972848</v>
      </c>
      <c r="BB52" s="1">
        <f t="shared" si="56"/>
        <v>168.3543248197285</v>
      </c>
      <c r="BC52">
        <v>19</v>
      </c>
      <c r="BD52" s="47">
        <f t="shared" si="57"/>
        <v>19.968532258161069</v>
      </c>
      <c r="BE52" s="47">
        <f t="shared" si="58"/>
        <v>18.094196474931291</v>
      </c>
      <c r="BF52" s="47">
        <f t="shared" si="59"/>
        <v>18.094196474931294</v>
      </c>
      <c r="BH52">
        <v>30939</v>
      </c>
      <c r="BI52">
        <v>302</v>
      </c>
      <c r="BJ52">
        <v>32699</v>
      </c>
      <c r="BK52">
        <v>494</v>
      </c>
    </row>
    <row r="53" spans="1:65" x14ac:dyDescent="0.2">
      <c r="A53" s="51" t="s">
        <v>24</v>
      </c>
      <c r="B53" s="5"/>
      <c r="C53" s="6">
        <v>0.52</v>
      </c>
      <c r="D53" s="7">
        <f t="shared" si="18"/>
        <v>0.52035711814077645</v>
      </c>
      <c r="E53" s="7">
        <f t="shared" si="19"/>
        <v>0.47094567836601231</v>
      </c>
      <c r="F53" s="7">
        <f t="shared" si="20"/>
        <v>0.47094567836601225</v>
      </c>
      <c r="G53" s="6">
        <v>11.4</v>
      </c>
      <c r="H53" s="6">
        <f t="shared" si="21"/>
        <v>11.812329703962233</v>
      </c>
      <c r="I53" s="6">
        <f t="shared" si="22"/>
        <v>10.894878900357545</v>
      </c>
      <c r="J53" s="6">
        <f t="shared" si="23"/>
        <v>10.894878900357543</v>
      </c>
      <c r="K53" s="6">
        <v>2.71</v>
      </c>
      <c r="L53" s="6">
        <f t="shared" si="24"/>
        <v>2.719461179434949</v>
      </c>
      <c r="M53" s="6">
        <f t="shared" si="25"/>
        <v>2.4612191600698958</v>
      </c>
      <c r="N53" s="6">
        <f t="shared" si="26"/>
        <v>2.4612191600698958</v>
      </c>
      <c r="O53" s="6">
        <v>0.16800000000000001</v>
      </c>
      <c r="P53" s="7">
        <f t="shared" si="27"/>
        <v>0.16522214971062366</v>
      </c>
      <c r="Q53" s="7">
        <f t="shared" si="28"/>
        <v>0.16712775022812326</v>
      </c>
      <c r="R53" s="7">
        <f t="shared" si="29"/>
        <v>0.16712775022812326</v>
      </c>
      <c r="S53" s="6">
        <v>11.117568613335733</v>
      </c>
      <c r="T53" s="6">
        <f t="shared" si="30"/>
        <v>11.137767321315968</v>
      </c>
      <c r="U53" s="6">
        <f t="shared" si="31"/>
        <v>10.693589191381839</v>
      </c>
      <c r="V53" s="6">
        <f t="shared" si="32"/>
        <v>10.693589191381839</v>
      </c>
      <c r="W53" s="1">
        <v>45</v>
      </c>
      <c r="X53" s="1">
        <f t="shared" si="33"/>
        <v>44.997395792872744</v>
      </c>
      <c r="Y53" s="1">
        <f t="shared" si="34"/>
        <v>46.820863609917794</v>
      </c>
      <c r="Z53" s="1">
        <f t="shared" si="35"/>
        <v>46.820863609917808</v>
      </c>
      <c r="AA53">
        <v>121</v>
      </c>
      <c r="AB53" s="1">
        <f t="shared" si="36"/>
        <v>137.55260443938357</v>
      </c>
      <c r="AC53" s="1">
        <f t="shared" si="37"/>
        <v>75.753145261266241</v>
      </c>
      <c r="AD53" s="1">
        <f t="shared" si="38"/>
        <v>75.753145261266013</v>
      </c>
      <c r="AE53">
        <v>136</v>
      </c>
      <c r="AF53" s="1">
        <f t="shared" si="39"/>
        <v>103.59970806994275</v>
      </c>
      <c r="AG53" s="1">
        <f t="shared" si="40"/>
        <v>107.26076944513144</v>
      </c>
      <c r="AH53" s="1">
        <f t="shared" si="41"/>
        <v>107.26076944513143</v>
      </c>
      <c r="AI53">
        <v>105</v>
      </c>
      <c r="AJ53" s="1">
        <f t="shared" si="42"/>
        <v>108.71763428483018</v>
      </c>
      <c r="AK53" s="1">
        <f t="shared" si="43"/>
        <v>102.9528862478585</v>
      </c>
      <c r="AL53" s="1">
        <f t="shared" si="44"/>
        <v>102.9528862478585</v>
      </c>
      <c r="AM53">
        <v>11</v>
      </c>
      <c r="AN53" s="47">
        <f t="shared" si="45"/>
        <v>13.600993548333829</v>
      </c>
      <c r="AO53" s="47">
        <f t="shared" si="46"/>
        <v>9.3109175911365618</v>
      </c>
      <c r="AP53" s="47">
        <f t="shared" si="47"/>
        <v>9.3109175911365547</v>
      </c>
      <c r="AQ53">
        <v>403</v>
      </c>
      <c r="AR53" s="1">
        <f t="shared" si="48"/>
        <v>393.78166778994665</v>
      </c>
      <c r="AS53" s="1">
        <f t="shared" si="49"/>
        <v>375.25116670532958</v>
      </c>
      <c r="AT53" s="1">
        <f t="shared" si="50"/>
        <v>375.25116670532958</v>
      </c>
      <c r="AU53" s="1">
        <v>27.6</v>
      </c>
      <c r="AV53" s="47">
        <f t="shared" si="51"/>
        <v>26.916848297493008</v>
      </c>
      <c r="AW53" s="47">
        <f t="shared" si="52"/>
        <v>25.167061722929351</v>
      </c>
      <c r="AX53" s="47">
        <f t="shared" si="53"/>
        <v>25.16706172292934</v>
      </c>
      <c r="AY53">
        <v>179</v>
      </c>
      <c r="AZ53" s="1">
        <f t="shared" si="54"/>
        <v>184.01748723864387</v>
      </c>
      <c r="BA53" s="1">
        <f t="shared" si="55"/>
        <v>170.08291045063169</v>
      </c>
      <c r="BB53" s="1">
        <f t="shared" si="56"/>
        <v>170.08291045063163</v>
      </c>
      <c r="BC53">
        <v>19</v>
      </c>
      <c r="BD53" s="47">
        <f t="shared" si="57"/>
        <v>18.877199263934088</v>
      </c>
      <c r="BE53" s="47">
        <f t="shared" si="58"/>
        <v>17.038511792527601</v>
      </c>
      <c r="BF53" s="47">
        <f t="shared" si="59"/>
        <v>17.038511792527601</v>
      </c>
      <c r="BH53">
        <v>31345</v>
      </c>
      <c r="BI53">
        <v>304</v>
      </c>
      <c r="BJ53">
        <v>32480</v>
      </c>
      <c r="BK53">
        <v>495</v>
      </c>
    </row>
    <row r="54" spans="1:65" x14ac:dyDescent="0.2">
      <c r="A54" s="51" t="s">
        <v>24</v>
      </c>
      <c r="B54" s="5"/>
      <c r="C54" s="6">
        <v>0.52</v>
      </c>
      <c r="D54" s="7">
        <f t="shared" si="18"/>
        <v>0.52812573242274319</v>
      </c>
      <c r="E54" s="7">
        <f t="shared" si="19"/>
        <v>0.47767417601942419</v>
      </c>
      <c r="F54" s="7">
        <f t="shared" si="20"/>
        <v>0.47767417601942425</v>
      </c>
      <c r="G54" s="6">
        <v>11.4</v>
      </c>
      <c r="H54" s="6">
        <f t="shared" si="21"/>
        <v>12.036696782643352</v>
      </c>
      <c r="I54" s="6">
        <f t="shared" si="22"/>
        <v>11.095210063328935</v>
      </c>
      <c r="J54" s="6">
        <f t="shared" si="23"/>
        <v>11.095210063328933</v>
      </c>
      <c r="K54" s="6">
        <v>2.71</v>
      </c>
      <c r="L54" s="6">
        <f t="shared" si="24"/>
        <v>2.7676053236136653</v>
      </c>
      <c r="M54" s="6">
        <f t="shared" si="25"/>
        <v>2.5028337471222915</v>
      </c>
      <c r="N54" s="6">
        <f t="shared" si="26"/>
        <v>2.5028337471222919</v>
      </c>
      <c r="O54" s="6">
        <v>0.16800000000000001</v>
      </c>
      <c r="P54" s="7">
        <f t="shared" si="27"/>
        <v>0.16205494272570939</v>
      </c>
      <c r="Q54" s="7">
        <f t="shared" si="28"/>
        <v>0.16629921959827892</v>
      </c>
      <c r="R54" s="7">
        <f t="shared" si="29"/>
        <v>0.16629921959827895</v>
      </c>
      <c r="S54" s="6">
        <v>11.117568613335733</v>
      </c>
      <c r="T54" s="6">
        <f t="shared" si="30"/>
        <v>11.272909200884188</v>
      </c>
      <c r="U54" s="6">
        <f t="shared" si="31"/>
        <v>10.757946577441672</v>
      </c>
      <c r="V54" s="6">
        <f t="shared" si="32"/>
        <v>10.757946577441668</v>
      </c>
      <c r="W54" s="1">
        <v>45</v>
      </c>
      <c r="X54" s="1">
        <f t="shared" si="33"/>
        <v>47.413186183275052</v>
      </c>
      <c r="Y54" s="1">
        <f t="shared" si="34"/>
        <v>43.629602569349345</v>
      </c>
      <c r="Z54" s="1">
        <f t="shared" si="35"/>
        <v>43.629602569349352</v>
      </c>
      <c r="AA54">
        <v>121</v>
      </c>
      <c r="AB54" s="1">
        <f t="shared" si="36"/>
        <v>139.1471444304687</v>
      </c>
      <c r="AC54" s="1">
        <f t="shared" si="37"/>
        <v>82.526964301796966</v>
      </c>
      <c r="AD54" s="1">
        <f t="shared" si="38"/>
        <v>82.526964301796852</v>
      </c>
      <c r="AE54">
        <v>136</v>
      </c>
      <c r="AF54" s="1">
        <f t="shared" si="39"/>
        <v>110.74269211267294</v>
      </c>
      <c r="AG54" s="1">
        <f t="shared" si="40"/>
        <v>114.83310436071292</v>
      </c>
      <c r="AH54" s="1">
        <f t="shared" si="41"/>
        <v>114.83310436071291</v>
      </c>
      <c r="AI54">
        <v>105</v>
      </c>
      <c r="AJ54" s="1">
        <f t="shared" si="42"/>
        <v>109.41132046633297</v>
      </c>
      <c r="AK54" s="1">
        <f t="shared" si="43"/>
        <v>103.89031371371128</v>
      </c>
      <c r="AL54" s="1">
        <f t="shared" si="44"/>
        <v>103.89031371371131</v>
      </c>
      <c r="AM54">
        <v>11</v>
      </c>
      <c r="AN54" s="47">
        <f t="shared" si="45"/>
        <v>14.056125635995787</v>
      </c>
      <c r="AO54" s="47">
        <f t="shared" si="46"/>
        <v>9.9218768036113474</v>
      </c>
      <c r="AP54" s="47">
        <f t="shared" si="47"/>
        <v>9.9218768036113438</v>
      </c>
      <c r="AQ54">
        <v>403</v>
      </c>
      <c r="AR54" s="1">
        <f t="shared" si="48"/>
        <v>402.35755095982381</v>
      </c>
      <c r="AS54" s="1">
        <f t="shared" si="49"/>
        <v>383.74815514946238</v>
      </c>
      <c r="AT54" s="1">
        <f t="shared" si="50"/>
        <v>383.74815514946249</v>
      </c>
      <c r="AU54" s="1">
        <v>27.6</v>
      </c>
      <c r="AV54" s="47">
        <f t="shared" si="51"/>
        <v>28.914158398289459</v>
      </c>
      <c r="AW54" s="47">
        <f t="shared" si="52"/>
        <v>27.062536286819835</v>
      </c>
      <c r="AX54" s="47">
        <f t="shared" si="53"/>
        <v>27.062536286819828</v>
      </c>
      <c r="AY54">
        <v>179</v>
      </c>
      <c r="AZ54" s="1">
        <f t="shared" si="54"/>
        <v>178.48176228902227</v>
      </c>
      <c r="BA54" s="1">
        <f t="shared" si="55"/>
        <v>165.02728584870476</v>
      </c>
      <c r="BB54" s="1">
        <f t="shared" si="56"/>
        <v>165.02728584870476</v>
      </c>
      <c r="BC54">
        <v>19</v>
      </c>
      <c r="BD54" s="47">
        <f t="shared" si="57"/>
        <v>24.574673157170057</v>
      </c>
      <c r="BE54" s="47">
        <f t="shared" si="58"/>
        <v>22.549878120954723</v>
      </c>
      <c r="BF54" s="47">
        <f t="shared" si="59"/>
        <v>22.549878120954723</v>
      </c>
      <c r="BH54">
        <v>30587</v>
      </c>
      <c r="BI54">
        <v>303</v>
      </c>
      <c r="BJ54">
        <v>32111</v>
      </c>
      <c r="BK54">
        <v>493</v>
      </c>
    </row>
    <row r="55" spans="1:65" x14ac:dyDescent="0.2">
      <c r="A55" s="51" t="s">
        <v>24</v>
      </c>
      <c r="B55" s="5"/>
      <c r="C55" s="6">
        <v>0.52</v>
      </c>
      <c r="D55" s="7">
        <f t="shared" si="18"/>
        <v>0.47866321578233739</v>
      </c>
      <c r="E55" s="7">
        <f t="shared" si="19"/>
        <v>0.43483404841528195</v>
      </c>
      <c r="F55" s="7">
        <f t="shared" si="20"/>
        <v>0.434834048415282</v>
      </c>
      <c r="G55" s="6">
        <v>11.4</v>
      </c>
      <c r="H55" s="6">
        <f t="shared" si="21"/>
        <v>12.062652582338734</v>
      </c>
      <c r="I55" s="6">
        <f t="shared" si="22"/>
        <v>11.118385279449738</v>
      </c>
      <c r="J55" s="6">
        <f t="shared" si="23"/>
        <v>11.118385279449736</v>
      </c>
      <c r="K55" s="6">
        <v>2.71</v>
      </c>
      <c r="L55" s="6">
        <f t="shared" si="24"/>
        <v>2.7889263735280441</v>
      </c>
      <c r="M55" s="6">
        <f t="shared" si="25"/>
        <v>2.5212631262886709</v>
      </c>
      <c r="N55" s="6">
        <f t="shared" si="26"/>
        <v>2.5212631262886713</v>
      </c>
      <c r="O55" s="6">
        <v>0.16800000000000001</v>
      </c>
      <c r="P55" s="7">
        <f t="shared" si="27"/>
        <v>0.16353600091008935</v>
      </c>
      <c r="Q55" s="7">
        <f t="shared" si="28"/>
        <v>0.16668665940760785</v>
      </c>
      <c r="R55" s="7">
        <f t="shared" si="29"/>
        <v>0.16668665940760785</v>
      </c>
      <c r="S55" s="6">
        <v>11.117568613335733</v>
      </c>
      <c r="T55" s="6">
        <f t="shared" si="30"/>
        <v>11.372160065220571</v>
      </c>
      <c r="U55" s="6">
        <f t="shared" si="31"/>
        <v>10.805211912312526</v>
      </c>
      <c r="V55" s="6">
        <f t="shared" si="32"/>
        <v>10.805211912312524</v>
      </c>
      <c r="W55" s="1">
        <v>45</v>
      </c>
      <c r="X55" s="1">
        <f t="shared" si="33"/>
        <v>45.392244524772309</v>
      </c>
      <c r="Y55" s="1">
        <f t="shared" si="34"/>
        <v>46.299268118837503</v>
      </c>
      <c r="Z55" s="1">
        <f t="shared" si="35"/>
        <v>46.29926811883751</v>
      </c>
      <c r="AA55">
        <v>121</v>
      </c>
      <c r="AB55" s="1">
        <f t="shared" si="36"/>
        <v>145.82156723222809</v>
      </c>
      <c r="AC55" s="1">
        <f t="shared" si="37"/>
        <v>110.88080460174626</v>
      </c>
      <c r="AD55" s="1">
        <f t="shared" si="38"/>
        <v>110.88080460174592</v>
      </c>
      <c r="AE55">
        <v>136</v>
      </c>
      <c r="AF55" s="1">
        <f t="shared" si="39"/>
        <v>110.90336550228413</v>
      </c>
      <c r="AG55" s="1">
        <f t="shared" si="40"/>
        <v>115.00343551515473</v>
      </c>
      <c r="AH55" s="1">
        <f t="shared" si="41"/>
        <v>115.00343551515475</v>
      </c>
      <c r="AI55">
        <v>105</v>
      </c>
      <c r="AJ55" s="1">
        <f t="shared" si="42"/>
        <v>111.8706428938458</v>
      </c>
      <c r="AK55" s="1">
        <f t="shared" si="43"/>
        <v>107.21377099513482</v>
      </c>
      <c r="AL55" s="1">
        <f t="shared" si="44"/>
        <v>107.21377099513485</v>
      </c>
      <c r="AM55">
        <v>11</v>
      </c>
      <c r="AN55" s="47">
        <f t="shared" si="45"/>
        <v>14.988270932893389</v>
      </c>
      <c r="AO55" s="47">
        <f t="shared" si="46"/>
        <v>11.173167960493306</v>
      </c>
      <c r="AP55" s="47">
        <f t="shared" si="47"/>
        <v>11.173167960493302</v>
      </c>
      <c r="AQ55">
        <v>403</v>
      </c>
      <c r="AR55" s="1">
        <f t="shared" si="48"/>
        <v>410.94542217361067</v>
      </c>
      <c r="AS55" s="1">
        <f t="shared" si="49"/>
        <v>392.25702135225288</v>
      </c>
      <c r="AT55" s="1">
        <f t="shared" si="50"/>
        <v>392.25702135225299</v>
      </c>
      <c r="AU55" s="1">
        <v>27.6</v>
      </c>
      <c r="AV55" s="47">
        <f t="shared" si="51"/>
        <v>32.294194445469167</v>
      </c>
      <c r="AW55" s="47">
        <f t="shared" si="52"/>
        <v>30.270236658388225</v>
      </c>
      <c r="AX55" s="47">
        <f t="shared" si="53"/>
        <v>30.270236658388217</v>
      </c>
      <c r="AY55">
        <v>179</v>
      </c>
      <c r="AZ55" s="1">
        <f t="shared" si="54"/>
        <v>183.21087213888993</v>
      </c>
      <c r="BA55" s="1">
        <f t="shared" si="55"/>
        <v>169.34625117299171</v>
      </c>
      <c r="BB55" s="1">
        <f t="shared" si="56"/>
        <v>169.34625117299169</v>
      </c>
      <c r="BC55">
        <v>19</v>
      </c>
      <c r="BD55" s="47">
        <f t="shared" si="57"/>
        <v>16.854902753450965</v>
      </c>
      <c r="BE55" s="47">
        <f t="shared" si="58"/>
        <v>15.082273448512648</v>
      </c>
      <c r="BF55" s="47">
        <f t="shared" si="59"/>
        <v>15.08227344851265</v>
      </c>
      <c r="BH55">
        <v>31059</v>
      </c>
      <c r="BI55">
        <v>303</v>
      </c>
      <c r="BJ55">
        <v>32985</v>
      </c>
      <c r="BK55">
        <v>498</v>
      </c>
    </row>
    <row r="56" spans="1:65" x14ac:dyDescent="0.2">
      <c r="A56" s="51" t="s">
        <v>25</v>
      </c>
      <c r="B56" s="5"/>
      <c r="C56" s="6">
        <v>1.69</v>
      </c>
      <c r="D56" s="7">
        <f t="shared" si="18"/>
        <v>1.9367486623859071</v>
      </c>
      <c r="E56" s="7">
        <f t="shared" si="19"/>
        <v>1.6977007772628894</v>
      </c>
      <c r="F56" s="7">
        <f t="shared" si="20"/>
        <v>1.6977007772628898</v>
      </c>
      <c r="G56" s="6">
        <v>6.95</v>
      </c>
      <c r="H56" s="6">
        <f t="shared" si="21"/>
        <v>7.644447099976138</v>
      </c>
      <c r="I56" s="6">
        <f t="shared" si="22"/>
        <v>7.173491724962564</v>
      </c>
      <c r="J56" s="6">
        <f t="shared" si="23"/>
        <v>7.1734917249625623</v>
      </c>
      <c r="K56" s="6">
        <v>2.2400000000000002</v>
      </c>
      <c r="L56" s="6">
        <f t="shared" si="24"/>
        <v>2.6933996358221117</v>
      </c>
      <c r="M56" s="6">
        <f t="shared" si="25"/>
        <v>2.4386922174084935</v>
      </c>
      <c r="N56" s="6">
        <f t="shared" si="26"/>
        <v>2.4386922174084935</v>
      </c>
      <c r="O56" s="6">
        <v>0.18</v>
      </c>
      <c r="P56" s="7">
        <f t="shared" si="27"/>
        <v>0.21143485541793003</v>
      </c>
      <c r="Q56" s="7">
        <f t="shared" si="28"/>
        <v>0.17921683766347485</v>
      </c>
      <c r="R56" s="7">
        <f t="shared" si="29"/>
        <v>0.17921683766347485</v>
      </c>
      <c r="S56" s="6">
        <v>12.110450823360029</v>
      </c>
      <c r="T56" s="6">
        <f t="shared" si="30"/>
        <v>14.225809418070346</v>
      </c>
      <c r="U56" s="6">
        <f t="shared" si="31"/>
        <v>12.164179344669655</v>
      </c>
      <c r="V56" s="6">
        <f t="shared" si="32"/>
        <v>12.164179344669655</v>
      </c>
      <c r="W56" s="1">
        <v>37</v>
      </c>
      <c r="X56" s="1">
        <f t="shared" si="33"/>
        <v>51.322058816868228</v>
      </c>
      <c r="Y56" s="1">
        <f t="shared" si="34"/>
        <v>38.46597868969117</v>
      </c>
      <c r="Z56" s="1">
        <f t="shared" si="35"/>
        <v>38.465978689691198</v>
      </c>
      <c r="AA56">
        <v>13</v>
      </c>
      <c r="AB56" s="1">
        <f t="shared" si="36"/>
        <v>132.06875138689824</v>
      </c>
      <c r="AC56" s="1">
        <f t="shared" si="37"/>
        <v>52.457004411817593</v>
      </c>
      <c r="AD56" s="1">
        <f t="shared" si="38"/>
        <v>52.457004411817366</v>
      </c>
      <c r="AE56">
        <v>19</v>
      </c>
      <c r="AF56" s="1">
        <f t="shared" si="39"/>
        <v>28.061891031613822</v>
      </c>
      <c r="AG56" s="1">
        <f t="shared" si="40"/>
        <v>27.18252119700643</v>
      </c>
      <c r="AH56" s="1">
        <f t="shared" si="41"/>
        <v>27.182521197006416</v>
      </c>
      <c r="AI56">
        <v>129.5</v>
      </c>
      <c r="AJ56" s="1">
        <f t="shared" si="42"/>
        <v>133.47879983457378</v>
      </c>
      <c r="AK56" s="1">
        <f t="shared" si="43"/>
        <v>136.41441004897024</v>
      </c>
      <c r="AL56" s="1">
        <f t="shared" si="44"/>
        <v>136.41441004897024</v>
      </c>
      <c r="AM56" s="1">
        <v>47.2</v>
      </c>
      <c r="AN56" s="47">
        <f t="shared" si="45"/>
        <v>42.86367492532839</v>
      </c>
      <c r="AO56" s="47">
        <f t="shared" si="46"/>
        <v>48.592491564158564</v>
      </c>
      <c r="AP56" s="47">
        <f t="shared" si="47"/>
        <v>48.592491564158578</v>
      </c>
      <c r="AQ56">
        <v>330</v>
      </c>
      <c r="AR56" s="1">
        <f t="shared" si="48"/>
        <v>372.94109420866607</v>
      </c>
      <c r="AS56" s="1">
        <f t="shared" si="49"/>
        <v>354.60231813994295</v>
      </c>
      <c r="AT56" s="1">
        <f t="shared" si="50"/>
        <v>354.60231813994307</v>
      </c>
      <c r="AU56">
        <v>38</v>
      </c>
      <c r="AV56" s="47">
        <f t="shared" si="51"/>
        <v>39.023081339478736</v>
      </c>
      <c r="AW56" s="47">
        <f t="shared" si="52"/>
        <v>36.656042220481567</v>
      </c>
      <c r="AX56" s="47">
        <f t="shared" si="53"/>
        <v>36.656042220481552</v>
      </c>
      <c r="AY56">
        <v>190</v>
      </c>
      <c r="AZ56" s="1">
        <f t="shared" si="54"/>
        <v>212.75187932917697</v>
      </c>
      <c r="BA56" s="1">
        <f t="shared" si="55"/>
        <v>196.32523659514922</v>
      </c>
      <c r="BB56" s="1">
        <f t="shared" si="56"/>
        <v>196.32523659514919</v>
      </c>
      <c r="BC56">
        <v>14</v>
      </c>
      <c r="BD56" s="47">
        <f t="shared" si="57"/>
        <v>13.856931420554803</v>
      </c>
      <c r="BE56" s="47">
        <f t="shared" si="58"/>
        <v>12.182230628249851</v>
      </c>
      <c r="BF56" s="47">
        <f t="shared" si="59"/>
        <v>12.182230628249853</v>
      </c>
      <c r="BH56">
        <v>31240</v>
      </c>
      <c r="BI56">
        <v>310</v>
      </c>
      <c r="BJ56">
        <v>34063</v>
      </c>
      <c r="BK56">
        <v>510</v>
      </c>
    </row>
    <row r="57" spans="1:65" x14ac:dyDescent="0.2">
      <c r="A57" s="51" t="s">
        <v>25</v>
      </c>
      <c r="B57" s="5"/>
      <c r="C57" s="6">
        <v>1.69</v>
      </c>
      <c r="D57" s="7">
        <f t="shared" si="18"/>
        <v>1.9003765300198581</v>
      </c>
      <c r="E57" s="7">
        <f t="shared" si="19"/>
        <v>1.6661984013703655</v>
      </c>
      <c r="F57" s="7">
        <f t="shared" si="20"/>
        <v>1.6661984013703655</v>
      </c>
      <c r="G57" s="6">
        <v>6.95</v>
      </c>
      <c r="H57" s="6">
        <f t="shared" si="21"/>
        <v>7.5357287813750951</v>
      </c>
      <c r="I57" s="6">
        <f t="shared" si="22"/>
        <v>7.0764201432952945</v>
      </c>
      <c r="J57" s="6">
        <f t="shared" si="23"/>
        <v>7.0764201432952936</v>
      </c>
      <c r="K57" s="6">
        <v>2.2400000000000002</v>
      </c>
      <c r="L57" s="6">
        <f t="shared" si="24"/>
        <v>2.6467564740584821</v>
      </c>
      <c r="M57" s="6">
        <f t="shared" si="25"/>
        <v>2.3983750417950644</v>
      </c>
      <c r="N57" s="6">
        <f t="shared" si="26"/>
        <v>2.398375041795064</v>
      </c>
      <c r="O57" s="6">
        <v>0.18</v>
      </c>
      <c r="P57" s="7">
        <f t="shared" si="27"/>
        <v>0.20395965051574655</v>
      </c>
      <c r="Q57" s="7">
        <f t="shared" si="28"/>
        <v>0.17726134935616769</v>
      </c>
      <c r="R57" s="7">
        <f t="shared" si="29"/>
        <v>0.17726134935616766</v>
      </c>
      <c r="S57" s="6">
        <v>12.110450823360029</v>
      </c>
      <c r="T57" s="6">
        <f t="shared" si="30"/>
        <v>14.005976651289888</v>
      </c>
      <c r="U57" s="6">
        <f t="shared" si="31"/>
        <v>12.059490388992161</v>
      </c>
      <c r="V57" s="6">
        <f t="shared" si="32"/>
        <v>12.05949038899216</v>
      </c>
      <c r="W57" s="1">
        <v>37</v>
      </c>
      <c r="X57" s="1">
        <f t="shared" si="33"/>
        <v>50.788949405043454</v>
      </c>
      <c r="Y57" s="1">
        <f t="shared" si="34"/>
        <v>39.170216649687958</v>
      </c>
      <c r="Z57" s="1">
        <f t="shared" si="35"/>
        <v>39.170216649687987</v>
      </c>
      <c r="AA57">
        <v>13</v>
      </c>
      <c r="AB57" s="1">
        <f t="shared" si="36"/>
        <v>123.45840507049736</v>
      </c>
      <c r="AC57" s="1">
        <f t="shared" si="37"/>
        <v>15.879102227057615</v>
      </c>
      <c r="AD57" s="1">
        <f t="shared" si="38"/>
        <v>15.879102227057388</v>
      </c>
      <c r="AE57">
        <v>19</v>
      </c>
      <c r="AF57" s="1">
        <f t="shared" si="39"/>
        <v>23.79478295085309</v>
      </c>
      <c r="AG57" s="1">
        <f t="shared" si="40"/>
        <v>22.658925551935649</v>
      </c>
      <c r="AH57" s="1">
        <f t="shared" si="41"/>
        <v>22.658925551935635</v>
      </c>
      <c r="AI57">
        <v>129.5</v>
      </c>
      <c r="AJ57" s="1">
        <f t="shared" si="42"/>
        <v>124.89362728135885</v>
      </c>
      <c r="AK57" s="1">
        <f t="shared" si="43"/>
        <v>124.81265587673873</v>
      </c>
      <c r="AL57" s="1">
        <f t="shared" si="44"/>
        <v>124.81265587673876</v>
      </c>
      <c r="AM57" s="1">
        <v>47.2</v>
      </c>
      <c r="AN57" s="47">
        <f t="shared" si="45"/>
        <v>41.693784524555383</v>
      </c>
      <c r="AO57" s="47">
        <f t="shared" si="46"/>
        <v>47.022056656767546</v>
      </c>
      <c r="AP57" s="47">
        <f t="shared" si="47"/>
        <v>47.02205665676756</v>
      </c>
      <c r="AQ57">
        <v>330</v>
      </c>
      <c r="AR57" s="1">
        <f t="shared" si="48"/>
        <v>365.30503260887446</v>
      </c>
      <c r="AS57" s="1">
        <f t="shared" si="49"/>
        <v>347.03650527998946</v>
      </c>
      <c r="AT57" s="1">
        <f t="shared" si="50"/>
        <v>347.03650527998951</v>
      </c>
      <c r="AU57">
        <v>38</v>
      </c>
      <c r="AV57" s="47">
        <f t="shared" si="51"/>
        <v>39.133469665877911</v>
      </c>
      <c r="AW57" s="47">
        <f t="shared" si="52"/>
        <v>36.760802249861399</v>
      </c>
      <c r="AX57" s="47">
        <f t="shared" si="53"/>
        <v>36.760802249861399</v>
      </c>
      <c r="AY57">
        <v>190</v>
      </c>
      <c r="AZ57" s="1">
        <f t="shared" si="54"/>
        <v>210.98181470322194</v>
      </c>
      <c r="BA57" s="1">
        <f t="shared" si="55"/>
        <v>194.70868549273391</v>
      </c>
      <c r="BB57" s="1">
        <f t="shared" si="56"/>
        <v>194.70868549273388</v>
      </c>
      <c r="BC57">
        <v>14</v>
      </c>
      <c r="BD57" s="47">
        <f t="shared" si="57"/>
        <v>18.603379856265999</v>
      </c>
      <c r="BE57" s="47">
        <f t="shared" si="58"/>
        <v>16.773636675630023</v>
      </c>
      <c r="BF57" s="47">
        <f t="shared" si="59"/>
        <v>16.773636675630023</v>
      </c>
      <c r="BH57">
        <v>31957</v>
      </c>
      <c r="BI57">
        <v>310</v>
      </c>
      <c r="BJ57">
        <v>34518</v>
      </c>
      <c r="BK57">
        <v>507</v>
      </c>
    </row>
    <row r="58" spans="1:65" x14ac:dyDescent="0.2">
      <c r="A58" s="51" t="s">
        <v>25</v>
      </c>
      <c r="B58" s="5"/>
      <c r="C58" s="6">
        <v>1.69</v>
      </c>
      <c r="D58" s="7">
        <f t="shared" si="18"/>
        <v>1.9258417445668419</v>
      </c>
      <c r="E58" s="7">
        <f t="shared" si="19"/>
        <v>1.6882541541859926</v>
      </c>
      <c r="F58" s="7">
        <f t="shared" si="20"/>
        <v>1.6882541541859926</v>
      </c>
      <c r="G58" s="6">
        <v>6.95</v>
      </c>
      <c r="H58" s="6">
        <f t="shared" si="21"/>
        <v>7.8585896593721696</v>
      </c>
      <c r="I58" s="6">
        <f t="shared" si="22"/>
        <v>7.3646936972735162</v>
      </c>
      <c r="J58" s="6">
        <f t="shared" si="23"/>
        <v>7.3646936972735153</v>
      </c>
      <c r="K58" s="6">
        <v>2.2400000000000002</v>
      </c>
      <c r="L58" s="6">
        <f t="shared" si="24"/>
        <v>2.7947156025921776</v>
      </c>
      <c r="M58" s="6">
        <f t="shared" si="25"/>
        <v>2.5262671902504548</v>
      </c>
      <c r="N58" s="6">
        <f t="shared" si="26"/>
        <v>2.5262671902504552</v>
      </c>
      <c r="O58" s="6">
        <v>0.18</v>
      </c>
      <c r="P58" s="7">
        <f t="shared" si="27"/>
        <v>0.21653805436916351</v>
      </c>
      <c r="Q58" s="7">
        <f t="shared" si="28"/>
        <v>0.18055181724056771</v>
      </c>
      <c r="R58" s="7">
        <f t="shared" si="29"/>
        <v>0.18055181724056771</v>
      </c>
      <c r="S58" s="6">
        <v>12.110450823360029</v>
      </c>
      <c r="T58" s="6">
        <f t="shared" si="30"/>
        <v>14.549768572019573</v>
      </c>
      <c r="U58" s="6">
        <f t="shared" si="31"/>
        <v>12.318455461036692</v>
      </c>
      <c r="V58" s="6">
        <f t="shared" si="32"/>
        <v>12.318455461036692</v>
      </c>
      <c r="W58" s="1">
        <v>37</v>
      </c>
      <c r="X58" s="1">
        <f t="shared" si="33"/>
        <v>55.153015195801999</v>
      </c>
      <c r="Y58" s="1">
        <f t="shared" si="34"/>
        <v>33.40528224484251</v>
      </c>
      <c r="Z58" s="1">
        <f t="shared" si="35"/>
        <v>33.405282244842525</v>
      </c>
      <c r="AA58">
        <v>13</v>
      </c>
      <c r="AB58" s="1">
        <f t="shared" si="36"/>
        <v>128.93643453265753</v>
      </c>
      <c r="AC58" s="1">
        <f t="shared" si="37"/>
        <v>39.150503686306251</v>
      </c>
      <c r="AD58" s="1">
        <f t="shared" si="38"/>
        <v>39.150503686306138</v>
      </c>
      <c r="AE58">
        <v>19</v>
      </c>
      <c r="AF58" s="1">
        <f t="shared" si="39"/>
        <v>22.335667963184999</v>
      </c>
      <c r="AG58" s="1">
        <f t="shared" si="40"/>
        <v>21.112106001328865</v>
      </c>
      <c r="AH58" s="1">
        <f t="shared" si="41"/>
        <v>21.112106001328858</v>
      </c>
      <c r="AI58">
        <v>129.5</v>
      </c>
      <c r="AJ58" s="1">
        <f t="shared" si="42"/>
        <v>134.96737323078779</v>
      </c>
      <c r="AK58" s="1">
        <f t="shared" si="43"/>
        <v>138.42602513336732</v>
      </c>
      <c r="AL58" s="1">
        <f t="shared" si="44"/>
        <v>138.42602513336732</v>
      </c>
      <c r="AM58" s="1">
        <v>47.2</v>
      </c>
      <c r="AN58" s="47">
        <f t="shared" si="45"/>
        <v>43.418754875327515</v>
      </c>
      <c r="AO58" s="47">
        <f t="shared" si="46"/>
        <v>49.33761856861598</v>
      </c>
      <c r="AP58" s="47">
        <f t="shared" si="47"/>
        <v>49.337618568615994</v>
      </c>
      <c r="AQ58">
        <v>330</v>
      </c>
      <c r="AR58" s="1">
        <f t="shared" si="48"/>
        <v>376.61719382796224</v>
      </c>
      <c r="AS58" s="1">
        <f t="shared" si="49"/>
        <v>358.24459909992112</v>
      </c>
      <c r="AT58" s="1">
        <f t="shared" si="50"/>
        <v>358.24459909992112</v>
      </c>
      <c r="AU58">
        <v>38</v>
      </c>
      <c r="AV58" s="47">
        <f t="shared" si="51"/>
        <v>39.256393783223707</v>
      </c>
      <c r="AW58" s="47">
        <f t="shared" si="52"/>
        <v>36.877458916056966</v>
      </c>
      <c r="AX58" s="47">
        <f t="shared" si="53"/>
        <v>36.877458916056966</v>
      </c>
      <c r="AY58">
        <v>190</v>
      </c>
      <c r="AZ58" s="1">
        <f t="shared" si="54"/>
        <v>225.95457081030159</v>
      </c>
      <c r="BA58" s="1">
        <f t="shared" si="55"/>
        <v>208.38288983317489</v>
      </c>
      <c r="BB58" s="1">
        <f t="shared" si="56"/>
        <v>208.38288983317489</v>
      </c>
      <c r="BC58">
        <v>14</v>
      </c>
      <c r="BD58" s="47">
        <f t="shared" si="57"/>
        <v>15.237627355671282</v>
      </c>
      <c r="BE58" s="47">
        <f t="shared" si="58"/>
        <v>13.517826232405437</v>
      </c>
      <c r="BF58" s="47">
        <f t="shared" si="59"/>
        <v>13.517826232405438</v>
      </c>
      <c r="BH58">
        <v>31618</v>
      </c>
      <c r="BI58">
        <v>309</v>
      </c>
      <c r="BJ58">
        <v>35468</v>
      </c>
      <c r="BK58">
        <v>505</v>
      </c>
    </row>
    <row r="59" spans="1:65" x14ac:dyDescent="0.2">
      <c r="A59" s="51" t="s">
        <v>25</v>
      </c>
      <c r="B59" s="5"/>
      <c r="C59" s="6">
        <v>1.69</v>
      </c>
      <c r="D59" s="7">
        <f t="shared" si="18"/>
        <v>2.0750412301494854</v>
      </c>
      <c r="E59" s="7">
        <f t="shared" si="19"/>
        <v>1.8174777650123661</v>
      </c>
      <c r="F59" s="7">
        <f t="shared" si="20"/>
        <v>1.8174777650123661</v>
      </c>
      <c r="G59" s="6">
        <v>6.95</v>
      </c>
      <c r="H59" s="6">
        <f t="shared" si="21"/>
        <v>7.8201560201423881</v>
      </c>
      <c r="I59" s="6">
        <f t="shared" si="22"/>
        <v>7.3303773631242102</v>
      </c>
      <c r="J59" s="6">
        <f t="shared" si="23"/>
        <v>7.3303773631242093</v>
      </c>
      <c r="K59" s="6">
        <v>2.2400000000000002</v>
      </c>
      <c r="L59" s="6">
        <f t="shared" si="24"/>
        <v>2.7980122509669028</v>
      </c>
      <c r="M59" s="6">
        <f t="shared" si="25"/>
        <v>2.529116730170863</v>
      </c>
      <c r="N59" s="6">
        <f t="shared" si="26"/>
        <v>2.5291167301708635</v>
      </c>
      <c r="O59" s="6">
        <v>0.18</v>
      </c>
      <c r="P59" s="7">
        <f t="shared" si="27"/>
        <v>0.20732036957287533</v>
      </c>
      <c r="Q59" s="7">
        <f t="shared" si="28"/>
        <v>0.17814050208928409</v>
      </c>
      <c r="R59" s="7">
        <f t="shared" si="29"/>
        <v>0.17814050208928409</v>
      </c>
      <c r="S59" s="6">
        <v>12.110450823360029</v>
      </c>
      <c r="T59" s="6">
        <f t="shared" si="30"/>
        <v>14.491931975823228</v>
      </c>
      <c r="U59" s="6">
        <f t="shared" si="31"/>
        <v>12.290912465766187</v>
      </c>
      <c r="V59" s="6">
        <f t="shared" si="32"/>
        <v>12.290912465766185</v>
      </c>
      <c r="W59" s="1">
        <v>37</v>
      </c>
      <c r="X59" s="1">
        <f t="shared" si="33"/>
        <v>52.205221102651436</v>
      </c>
      <c r="Y59" s="1">
        <f t="shared" si="34"/>
        <v>37.299320602832083</v>
      </c>
      <c r="Z59" s="1">
        <f t="shared" si="35"/>
        <v>37.299320602832097</v>
      </c>
      <c r="AA59">
        <v>13</v>
      </c>
      <c r="AB59" s="1">
        <f t="shared" si="36"/>
        <v>127.4308808671795</v>
      </c>
      <c r="AC59" s="1">
        <f t="shared" si="37"/>
        <v>32.754710452662948</v>
      </c>
      <c r="AD59" s="1">
        <f t="shared" si="38"/>
        <v>32.754710452662835</v>
      </c>
      <c r="AE59">
        <v>19</v>
      </c>
      <c r="AF59" s="1">
        <f t="shared" si="39"/>
        <v>24.663916795778384</v>
      </c>
      <c r="AG59" s="1">
        <f t="shared" si="40"/>
        <v>23.580301341223546</v>
      </c>
      <c r="AH59" s="1">
        <f t="shared" si="41"/>
        <v>23.580301341223535</v>
      </c>
      <c r="AI59">
        <v>129.5</v>
      </c>
      <c r="AJ59" s="1">
        <f t="shared" si="42"/>
        <v>126.49647798445032</v>
      </c>
      <c r="AK59" s="1">
        <f t="shared" si="43"/>
        <v>126.97870201230442</v>
      </c>
      <c r="AL59" s="1">
        <f t="shared" si="44"/>
        <v>126.97870201230445</v>
      </c>
      <c r="AM59" s="1">
        <v>47.2</v>
      </c>
      <c r="AN59" s="47">
        <f t="shared" si="45"/>
        <v>42.657863642095762</v>
      </c>
      <c r="AO59" s="47">
        <f t="shared" si="46"/>
        <v>48.316215065684943</v>
      </c>
      <c r="AP59" s="47">
        <f t="shared" si="47"/>
        <v>48.316215065684958</v>
      </c>
      <c r="AQ59">
        <v>330</v>
      </c>
      <c r="AR59" s="1">
        <f t="shared" si="48"/>
        <v>382.26370890188025</v>
      </c>
      <c r="AS59" s="1">
        <f t="shared" si="49"/>
        <v>363.83916847339714</v>
      </c>
      <c r="AT59" s="1">
        <f t="shared" si="50"/>
        <v>363.83916847339725</v>
      </c>
      <c r="AU59">
        <v>38</v>
      </c>
      <c r="AV59" s="47">
        <f t="shared" si="51"/>
        <v>46.707890827468873</v>
      </c>
      <c r="AW59" s="47">
        <f t="shared" si="52"/>
        <v>43.949031379761863</v>
      </c>
      <c r="AX59" s="47">
        <f t="shared" si="53"/>
        <v>43.949031379761848</v>
      </c>
      <c r="AY59">
        <v>190</v>
      </c>
      <c r="AZ59" s="1">
        <f t="shared" si="54"/>
        <v>221.61092427571717</v>
      </c>
      <c r="BA59" s="1">
        <f t="shared" si="55"/>
        <v>204.41595750142662</v>
      </c>
      <c r="BB59" s="1">
        <f t="shared" si="56"/>
        <v>204.41595750142659</v>
      </c>
      <c r="BC59">
        <v>14</v>
      </c>
      <c r="BD59" s="47">
        <f t="shared" si="57"/>
        <v>15.356934937143947</v>
      </c>
      <c r="BE59" s="47">
        <f t="shared" si="58"/>
        <v>13.633236640522473</v>
      </c>
      <c r="BF59" s="47">
        <f t="shared" si="59"/>
        <v>13.633236640522474</v>
      </c>
      <c r="BH59">
        <v>31260</v>
      </c>
      <c r="BI59">
        <v>309</v>
      </c>
      <c r="BJ59">
        <v>34831</v>
      </c>
      <c r="BK59">
        <v>507</v>
      </c>
    </row>
    <row r="60" spans="1:65" x14ac:dyDescent="0.2">
      <c r="A60" s="51" t="s">
        <v>25</v>
      </c>
      <c r="B60" s="5"/>
      <c r="C60" s="6">
        <v>1.69</v>
      </c>
      <c r="D60" s="7">
        <f t="shared" si="18"/>
        <v>1.8535021861912497</v>
      </c>
      <c r="E60" s="7">
        <f t="shared" si="19"/>
        <v>1.6255999238287351</v>
      </c>
      <c r="F60" s="7">
        <f t="shared" si="20"/>
        <v>1.6255999238287351</v>
      </c>
      <c r="G60" s="6">
        <v>6.95</v>
      </c>
      <c r="H60" s="6">
        <f t="shared" si="21"/>
        <v>6.9957928992083369</v>
      </c>
      <c r="I60" s="6">
        <f t="shared" si="22"/>
        <v>6.5943263181215057</v>
      </c>
      <c r="J60" s="6">
        <f t="shared" si="23"/>
        <v>6.5943263181215039</v>
      </c>
      <c r="K60" s="6">
        <v>2.2400000000000002</v>
      </c>
      <c r="L60" s="6">
        <f t="shared" si="24"/>
        <v>2.530726582617381</v>
      </c>
      <c r="M60" s="6">
        <f t="shared" si="25"/>
        <v>2.2980817226297741</v>
      </c>
      <c r="N60" s="6">
        <f t="shared" si="26"/>
        <v>2.2980817226297745</v>
      </c>
      <c r="O60" s="6">
        <v>0.18</v>
      </c>
      <c r="P60" s="7">
        <f t="shared" si="27"/>
        <v>0.1934364538430928</v>
      </c>
      <c r="Q60" s="7">
        <f t="shared" si="28"/>
        <v>0.17450851671570622</v>
      </c>
      <c r="R60" s="7">
        <f t="shared" si="29"/>
        <v>0.17450851671570622</v>
      </c>
      <c r="S60" s="6">
        <v>12.110450823360029</v>
      </c>
      <c r="T60" s="6">
        <f t="shared" si="30"/>
        <v>13.274955147360815</v>
      </c>
      <c r="U60" s="6">
        <f t="shared" si="31"/>
        <v>11.711362678346754</v>
      </c>
      <c r="V60" s="6">
        <f t="shared" si="32"/>
        <v>11.711362678346752</v>
      </c>
      <c r="W60" s="1">
        <v>37</v>
      </c>
      <c r="X60" s="1">
        <f t="shared" si="33"/>
        <v>48.309582808143951</v>
      </c>
      <c r="Y60" s="1">
        <f t="shared" si="34"/>
        <v>42.445461909958453</v>
      </c>
      <c r="Z60" s="1">
        <f t="shared" si="35"/>
        <v>42.445461909958468</v>
      </c>
      <c r="AA60">
        <v>13</v>
      </c>
      <c r="AB60" s="1">
        <f t="shared" si="36"/>
        <v>121.88869340810461</v>
      </c>
      <c r="AC60" s="1">
        <f t="shared" si="37"/>
        <v>9.2107572458676259</v>
      </c>
      <c r="AD60" s="1">
        <f t="shared" si="38"/>
        <v>9.2107572458675122</v>
      </c>
      <c r="AE60">
        <v>19</v>
      </c>
      <c r="AF60" s="1">
        <f t="shared" si="39"/>
        <v>30.379386543450483</v>
      </c>
      <c r="AG60" s="1">
        <f t="shared" si="40"/>
        <v>29.639316854956213</v>
      </c>
      <c r="AH60" s="1">
        <f t="shared" si="41"/>
        <v>29.639316854956199</v>
      </c>
      <c r="AI60">
        <v>129.5</v>
      </c>
      <c r="AJ60" s="1">
        <f t="shared" si="42"/>
        <v>121.71457157970713</v>
      </c>
      <c r="AK60" s="1">
        <f t="shared" si="43"/>
        <v>120.51657184094582</v>
      </c>
      <c r="AL60" s="1">
        <f t="shared" si="44"/>
        <v>120.51657184094582</v>
      </c>
      <c r="AM60" s="1">
        <v>47.2</v>
      </c>
      <c r="AN60" s="47">
        <f t="shared" si="45"/>
        <v>38.679437247382744</v>
      </c>
      <c r="AO60" s="47">
        <f t="shared" si="46"/>
        <v>42.975663777619999</v>
      </c>
      <c r="AP60" s="47">
        <f t="shared" si="47"/>
        <v>42.975663777619999</v>
      </c>
      <c r="AQ60">
        <v>330</v>
      </c>
      <c r="AR60" s="1">
        <f t="shared" si="48"/>
        <v>345.00571353574702</v>
      </c>
      <c r="AS60" s="1">
        <f t="shared" si="49"/>
        <v>326.92393189583038</v>
      </c>
      <c r="AT60" s="1">
        <f t="shared" si="50"/>
        <v>326.92393189583038</v>
      </c>
      <c r="AU60">
        <v>38</v>
      </c>
      <c r="AV60" s="47">
        <f t="shared" si="51"/>
        <v>34.858131804307789</v>
      </c>
      <c r="AW60" s="47">
        <f t="shared" si="52"/>
        <v>32.703448228864545</v>
      </c>
      <c r="AX60" s="47">
        <f t="shared" si="53"/>
        <v>32.703448228864545</v>
      </c>
      <c r="AY60">
        <v>190</v>
      </c>
      <c r="AZ60" s="1">
        <f t="shared" si="54"/>
        <v>202.46722586386812</v>
      </c>
      <c r="BA60" s="1">
        <f t="shared" si="55"/>
        <v>186.93254682918416</v>
      </c>
      <c r="BB60" s="1">
        <f t="shared" si="56"/>
        <v>186.93254682918413</v>
      </c>
      <c r="BC60">
        <v>14</v>
      </c>
      <c r="BD60" s="47">
        <f t="shared" si="57"/>
        <v>11.598204881743886</v>
      </c>
      <c r="BE60" s="47">
        <f t="shared" si="58"/>
        <v>9.99728522535713</v>
      </c>
      <c r="BF60" s="47">
        <f t="shared" si="59"/>
        <v>9.9972852253571318</v>
      </c>
      <c r="BH60">
        <v>31195</v>
      </c>
      <c r="BI60">
        <v>306</v>
      </c>
      <c r="BJ60">
        <v>32897</v>
      </c>
      <c r="BK60">
        <v>499</v>
      </c>
    </row>
    <row r="61" spans="1:65" x14ac:dyDescent="0.2">
      <c r="A61" s="52"/>
      <c r="B61" s="64"/>
      <c r="C61" s="8"/>
      <c r="D61" s="6"/>
      <c r="E61" s="6"/>
      <c r="F61" s="6"/>
      <c r="G61" s="8"/>
      <c r="H61" s="6"/>
      <c r="I61" s="6"/>
      <c r="J61" s="6"/>
      <c r="K61" s="8"/>
      <c r="L61" s="6"/>
      <c r="M61" s="6"/>
      <c r="N61" s="6"/>
      <c r="O61" s="8"/>
      <c r="P61" s="6"/>
      <c r="Q61" s="6"/>
      <c r="R61" s="6"/>
      <c r="S61" s="10"/>
      <c r="T61" s="6"/>
      <c r="U61" s="6"/>
      <c r="V61" s="6"/>
      <c r="W61" s="62"/>
      <c r="X61" s="1"/>
      <c r="Y61" s="1"/>
      <c r="Z61" s="1"/>
      <c r="AA61" s="8"/>
      <c r="AB61" s="1"/>
      <c r="AC61" s="1"/>
      <c r="AD61" s="1"/>
      <c r="AE61" s="8"/>
      <c r="AF61" s="1"/>
      <c r="AG61" s="1"/>
      <c r="AH61" s="1"/>
      <c r="AI61" s="8"/>
      <c r="AJ61" s="1"/>
      <c r="AK61" s="1"/>
      <c r="AL61" s="1"/>
      <c r="AM61" s="62"/>
      <c r="AN61" s="1"/>
      <c r="AO61" s="1"/>
      <c r="AP61" s="1"/>
      <c r="AQ61" s="8"/>
      <c r="AR61" s="1"/>
      <c r="AS61" s="1"/>
      <c r="AT61" s="1"/>
      <c r="AU61" s="8"/>
      <c r="AV61" s="1"/>
      <c r="AW61" s="1"/>
      <c r="AX61" s="1"/>
      <c r="AY61" s="8"/>
      <c r="AZ61" s="1"/>
      <c r="BA61" s="1"/>
      <c r="BB61" s="1"/>
      <c r="BC61" s="8"/>
      <c r="BD61" s="1"/>
      <c r="BE61" s="1"/>
      <c r="BF61" s="8"/>
      <c r="BG61" s="8"/>
      <c r="BH61" s="8"/>
      <c r="BI61" s="8"/>
      <c r="BJ61" s="8"/>
      <c r="BK61" s="8"/>
      <c r="BL61" s="8"/>
      <c r="BM61" s="8"/>
    </row>
    <row r="62" spans="1:65" s="4" customFormat="1" ht="39" customHeight="1" x14ac:dyDescent="0.2">
      <c r="C62" s="4" t="s">
        <v>27</v>
      </c>
      <c r="D62" s="4" t="s">
        <v>86</v>
      </c>
      <c r="E62" s="107" t="s">
        <v>173</v>
      </c>
      <c r="F62" s="107" t="s">
        <v>174</v>
      </c>
      <c r="G62" s="4" t="s">
        <v>28</v>
      </c>
      <c r="H62" s="4" t="s">
        <v>87</v>
      </c>
      <c r="I62" s="107" t="s">
        <v>175</v>
      </c>
      <c r="J62" s="107" t="s">
        <v>174</v>
      </c>
      <c r="K62" s="4" t="s">
        <v>29</v>
      </c>
      <c r="L62" s="4" t="s">
        <v>88</v>
      </c>
      <c r="M62" s="107" t="s">
        <v>176</v>
      </c>
      <c r="N62" s="107" t="s">
        <v>174</v>
      </c>
      <c r="O62" s="4" t="s">
        <v>31</v>
      </c>
      <c r="P62" s="4" t="s">
        <v>89</v>
      </c>
      <c r="Q62" s="107" t="s">
        <v>177</v>
      </c>
      <c r="R62" s="107" t="s">
        <v>174</v>
      </c>
      <c r="S62" s="4" t="s">
        <v>32</v>
      </c>
      <c r="T62" s="4" t="s">
        <v>90</v>
      </c>
      <c r="U62" s="107" t="s">
        <v>178</v>
      </c>
      <c r="V62" s="107" t="s">
        <v>174</v>
      </c>
      <c r="W62" s="4" t="s">
        <v>38</v>
      </c>
      <c r="X62" s="4" t="s">
        <v>91</v>
      </c>
      <c r="Y62" s="4" t="s">
        <v>121</v>
      </c>
      <c r="AA62" s="4" t="s">
        <v>41</v>
      </c>
      <c r="AB62" s="4" t="s">
        <v>92</v>
      </c>
      <c r="AC62" s="4" t="s">
        <v>108</v>
      </c>
      <c r="AD62" s="107" t="s">
        <v>174</v>
      </c>
      <c r="AE62" s="4" t="s">
        <v>44</v>
      </c>
      <c r="AF62" s="4" t="s">
        <v>93</v>
      </c>
      <c r="AG62" s="4" t="s">
        <v>122</v>
      </c>
      <c r="AH62" s="107" t="s">
        <v>174</v>
      </c>
      <c r="AI62" s="4" t="s">
        <v>47</v>
      </c>
      <c r="AJ62" s="4" t="s">
        <v>94</v>
      </c>
      <c r="AK62" s="4" t="s">
        <v>123</v>
      </c>
      <c r="AM62" s="4" t="s">
        <v>50</v>
      </c>
      <c r="AN62" s="4" t="s">
        <v>95</v>
      </c>
      <c r="AO62" s="4" t="s">
        <v>109</v>
      </c>
      <c r="AP62" s="107" t="s">
        <v>174</v>
      </c>
      <c r="AQ62" s="4" t="s">
        <v>53</v>
      </c>
      <c r="AR62" s="4" t="s">
        <v>96</v>
      </c>
      <c r="AS62" s="4" t="s">
        <v>179</v>
      </c>
      <c r="AT62" s="107" t="s">
        <v>174</v>
      </c>
      <c r="AU62" s="4" t="s">
        <v>56</v>
      </c>
      <c r="AV62" s="4" t="s">
        <v>180</v>
      </c>
      <c r="AW62" s="4" t="s">
        <v>181</v>
      </c>
      <c r="AX62" s="107" t="s">
        <v>174</v>
      </c>
      <c r="AY62" s="4" t="s">
        <v>59</v>
      </c>
      <c r="AZ62" s="4" t="s">
        <v>98</v>
      </c>
      <c r="BA62" s="4" t="s">
        <v>112</v>
      </c>
      <c r="BB62" s="107" t="s">
        <v>174</v>
      </c>
      <c r="BC62" s="4" t="s">
        <v>62</v>
      </c>
      <c r="BD62" s="4" t="s">
        <v>113</v>
      </c>
      <c r="BE62" s="4" t="s">
        <v>114</v>
      </c>
      <c r="BF62" s="107" t="s">
        <v>174</v>
      </c>
    </row>
    <row r="63" spans="1:65" x14ac:dyDescent="0.2">
      <c r="A63" s="13" t="s">
        <v>23</v>
      </c>
      <c r="B63" t="s">
        <v>182</v>
      </c>
      <c r="C63" s="7">
        <v>2.7000000000000003E-2</v>
      </c>
      <c r="D63" s="7">
        <f>AVERAGE(D46:D50)</f>
        <v>5.2589097746130485E-2</v>
      </c>
      <c r="E63" s="7">
        <f t="shared" ref="E63:F63" si="60">AVERAGE(E46:E50)</f>
        <v>6.58057250448012E-2</v>
      </c>
      <c r="F63" s="7">
        <f t="shared" si="60"/>
        <v>6.58057250448012E-2</v>
      </c>
      <c r="G63" s="6">
        <v>13.24</v>
      </c>
      <c r="H63" s="6">
        <f>AVERAGE(H46:H50)</f>
        <v>14.636346540853017</v>
      </c>
      <c r="I63" s="6">
        <f t="shared" ref="I63:BF63" si="61">AVERAGE(I46:I50)</f>
        <v>13.416365477223696</v>
      </c>
      <c r="J63" s="6">
        <f t="shared" si="61"/>
        <v>13.416365477223692</v>
      </c>
      <c r="K63" s="6">
        <f t="shared" si="61"/>
        <v>0.96</v>
      </c>
      <c r="L63" s="6">
        <f t="shared" si="61"/>
        <v>0.97891749579304987</v>
      </c>
      <c r="M63" s="6">
        <f t="shared" si="61"/>
        <v>0.95673698727359313</v>
      </c>
      <c r="N63" s="6">
        <f t="shared" si="61"/>
        <v>0.95673698727359313</v>
      </c>
      <c r="O63" s="6">
        <f t="shared" si="61"/>
        <v>0.17100000000000001</v>
      </c>
      <c r="P63" s="6">
        <f t="shared" si="61"/>
        <v>0.18855125175374279</v>
      </c>
      <c r="Q63" s="6">
        <f t="shared" si="61"/>
        <v>0.17323056438000956</v>
      </c>
      <c r="R63" s="6">
        <f t="shared" si="61"/>
        <v>0.17323056438000956</v>
      </c>
      <c r="S63" s="6">
        <f t="shared" si="61"/>
        <v>10.251681814091604</v>
      </c>
      <c r="T63" s="6">
        <f t="shared" si="61"/>
        <v>10.908144783446101</v>
      </c>
      <c r="U63" s="6">
        <f t="shared" si="61"/>
        <v>10.584238142210813</v>
      </c>
      <c r="V63" s="6">
        <f t="shared" si="61"/>
        <v>10.584238142210811</v>
      </c>
      <c r="W63" s="6">
        <f t="shared" si="61"/>
        <v>51.4</v>
      </c>
      <c r="X63" s="6">
        <f t="shared" si="61"/>
        <v>42.948498172035976</v>
      </c>
      <c r="Y63" s="6">
        <f t="shared" si="61"/>
        <v>49.5274590080396</v>
      </c>
      <c r="Z63" s="6">
        <f t="shared" si="61"/>
        <v>49.5274590080396</v>
      </c>
      <c r="AA63" s="6">
        <f t="shared" si="61"/>
        <v>166</v>
      </c>
      <c r="AB63" s="6">
        <f t="shared" si="61"/>
        <v>158.24545399072761</v>
      </c>
      <c r="AC63" s="6">
        <f t="shared" si="61"/>
        <v>163.65913637933335</v>
      </c>
      <c r="AD63" s="6">
        <f t="shared" si="61"/>
        <v>163.65913637933321</v>
      </c>
      <c r="AE63" s="6">
        <f t="shared" si="61"/>
        <v>126</v>
      </c>
      <c r="AF63" s="6">
        <f t="shared" si="61"/>
        <v>136.60058709106005</v>
      </c>
      <c r="AG63" s="6">
        <f t="shared" si="61"/>
        <v>142.24526709507617</v>
      </c>
      <c r="AH63" s="6">
        <f t="shared" si="61"/>
        <v>142.24526709507617</v>
      </c>
      <c r="AI63" s="6">
        <f t="shared" si="61"/>
        <v>71</v>
      </c>
      <c r="AJ63" s="6">
        <f t="shared" si="61"/>
        <v>87.017459274425931</v>
      </c>
      <c r="AK63" s="6">
        <f t="shared" si="61"/>
        <v>73.627896632963271</v>
      </c>
      <c r="AL63" s="6">
        <f t="shared" si="61"/>
        <v>73.627896632963271</v>
      </c>
      <c r="AM63" s="6">
        <f t="shared" si="61"/>
        <v>0.27</v>
      </c>
      <c r="AN63" s="6">
        <f t="shared" si="61"/>
        <v>7.8829310223461651</v>
      </c>
      <c r="AO63" s="6">
        <f t="shared" si="61"/>
        <v>1.6351173729947397</v>
      </c>
      <c r="AP63" s="6">
        <f t="shared" si="61"/>
        <v>1.6351173729947301</v>
      </c>
      <c r="AQ63" s="6">
        <f t="shared" si="61"/>
        <v>108</v>
      </c>
      <c r="AR63" s="6">
        <f t="shared" si="61"/>
        <v>122.36107472717636</v>
      </c>
      <c r="AS63" s="6">
        <f t="shared" si="61"/>
        <v>106.32753550956186</v>
      </c>
      <c r="AT63" s="6">
        <f t="shared" si="61"/>
        <v>106.32753550956188</v>
      </c>
      <c r="AU63" s="6">
        <f t="shared" si="61"/>
        <v>16</v>
      </c>
      <c r="AV63" s="6">
        <f t="shared" si="61"/>
        <v>18.458594400174526</v>
      </c>
      <c r="AW63" s="6">
        <f t="shared" si="61"/>
        <v>17.140063255890297</v>
      </c>
      <c r="AX63" s="6">
        <f t="shared" si="61"/>
        <v>17.14006325589029</v>
      </c>
      <c r="AY63" s="6">
        <f t="shared" si="61"/>
        <v>22</v>
      </c>
      <c r="AZ63" s="6">
        <f t="shared" si="61"/>
        <v>24.161745873537303</v>
      </c>
      <c r="BA63" s="6">
        <f t="shared" si="61"/>
        <v>24.091079902775398</v>
      </c>
      <c r="BB63" s="6">
        <f t="shared" si="61"/>
        <v>24.091079902775498</v>
      </c>
      <c r="BC63" s="6">
        <f t="shared" si="61"/>
        <v>2</v>
      </c>
      <c r="BD63" s="6">
        <f t="shared" si="61"/>
        <v>4.483286599957526</v>
      </c>
      <c r="BE63" s="6">
        <f t="shared" si="61"/>
        <v>3.1147752248635037</v>
      </c>
      <c r="BF63" s="6">
        <f t="shared" si="61"/>
        <v>3.1147752248635059</v>
      </c>
    </row>
    <row r="64" spans="1:65" x14ac:dyDescent="0.2">
      <c r="A64" s="13" t="s">
        <v>24</v>
      </c>
      <c r="B64" t="s">
        <v>182</v>
      </c>
      <c r="C64" s="6">
        <v>0.52</v>
      </c>
      <c r="D64" s="7">
        <f>AVERAGE(D51:D55)</f>
        <v>0.52174538074296728</v>
      </c>
      <c r="E64" s="7">
        <f t="shared" ref="E64:F64" si="62">AVERAGE(E51:E55)</f>
        <v>0.47214807062312864</v>
      </c>
      <c r="F64" s="7">
        <f t="shared" si="62"/>
        <v>0.47214807062312875</v>
      </c>
      <c r="G64" s="6">
        <v>11.4</v>
      </c>
      <c r="H64" s="6">
        <f>AVERAGE(H51:H55)</f>
        <v>12.003727467836303</v>
      </c>
      <c r="I64" s="6">
        <f t="shared" ref="I64:BF64" si="63">AVERAGE(I51:I55)</f>
        <v>11.065772673420886</v>
      </c>
      <c r="J64" s="6">
        <f t="shared" si="63"/>
        <v>11.065772673420886</v>
      </c>
      <c r="K64" s="6">
        <f t="shared" si="63"/>
        <v>2.71</v>
      </c>
      <c r="L64" s="6">
        <f t="shared" si="63"/>
        <v>2.7818615057052236</v>
      </c>
      <c r="M64" s="6">
        <f t="shared" si="63"/>
        <v>2.5151564322754787</v>
      </c>
      <c r="N64" s="6">
        <f t="shared" si="63"/>
        <v>2.5151564322754791</v>
      </c>
      <c r="O64" s="6">
        <f t="shared" si="63"/>
        <v>0.16800000000000001</v>
      </c>
      <c r="P64" s="6">
        <f t="shared" si="63"/>
        <v>0.16792050563457783</v>
      </c>
      <c r="Q64" s="6">
        <f t="shared" si="63"/>
        <v>0.16783363100695034</v>
      </c>
      <c r="R64" s="6">
        <f t="shared" si="63"/>
        <v>0.16783363100695037</v>
      </c>
      <c r="S64" s="6">
        <f t="shared" si="63"/>
        <v>11.117568613335733</v>
      </c>
      <c r="T64" s="6">
        <f t="shared" si="63"/>
        <v>11.333041933446708</v>
      </c>
      <c r="U64" s="6">
        <f t="shared" si="63"/>
        <v>10.786583040814264</v>
      </c>
      <c r="V64" s="6">
        <f t="shared" si="63"/>
        <v>10.786583040814262</v>
      </c>
      <c r="W64" s="6">
        <f t="shared" si="63"/>
        <v>45</v>
      </c>
      <c r="X64" s="6">
        <f t="shared" si="63"/>
        <v>45.834317796699381</v>
      </c>
      <c r="Y64" s="6">
        <f t="shared" si="63"/>
        <v>45.71528897255795</v>
      </c>
      <c r="Z64" s="6">
        <f t="shared" si="63"/>
        <v>45.715288972557957</v>
      </c>
      <c r="AA64" s="6">
        <f t="shared" si="63"/>
        <v>121</v>
      </c>
      <c r="AB64" s="6">
        <f t="shared" si="63"/>
        <v>144.77867241785671</v>
      </c>
      <c r="AC64" s="6">
        <f t="shared" si="63"/>
        <v>106.45044801592481</v>
      </c>
      <c r="AD64" s="6">
        <f t="shared" si="63"/>
        <v>106.45044801592458</v>
      </c>
      <c r="AE64" s="6">
        <f t="shared" si="63"/>
        <v>136</v>
      </c>
      <c r="AF64" s="6">
        <f t="shared" si="63"/>
        <v>109.88145382535113</v>
      </c>
      <c r="AG64" s="6">
        <f t="shared" si="63"/>
        <v>113.92009871563383</v>
      </c>
      <c r="AH64" s="6">
        <f t="shared" si="63"/>
        <v>113.92009871563383</v>
      </c>
      <c r="AI64" s="6">
        <f t="shared" si="63"/>
        <v>105</v>
      </c>
      <c r="AJ64" s="6">
        <f t="shared" si="63"/>
        <v>108.33990246927343</v>
      </c>
      <c r="AK64" s="6">
        <f t="shared" si="63"/>
        <v>102.44243038457137</v>
      </c>
      <c r="AL64" s="6">
        <f t="shared" si="63"/>
        <v>102.4424303845714</v>
      </c>
      <c r="AM64" s="6">
        <f t="shared" si="63"/>
        <v>11</v>
      </c>
      <c r="AN64" s="6">
        <f t="shared" si="63"/>
        <v>13.805970052288384</v>
      </c>
      <c r="AO64" s="6">
        <f t="shared" si="63"/>
        <v>9.5860735004358499</v>
      </c>
      <c r="AP64" s="6">
        <f t="shared" si="63"/>
        <v>9.5860735004358446</v>
      </c>
      <c r="AQ64" s="6">
        <f t="shared" si="63"/>
        <v>403</v>
      </c>
      <c r="AR64" s="6">
        <f t="shared" si="63"/>
        <v>403.15993735980288</v>
      </c>
      <c r="AS64" s="6">
        <f t="shared" si="63"/>
        <v>384.54315991262177</v>
      </c>
      <c r="AT64" s="6">
        <f t="shared" si="63"/>
        <v>384.54315991262195</v>
      </c>
      <c r="AU64" s="6">
        <f t="shared" si="63"/>
        <v>27.6</v>
      </c>
      <c r="AV64" s="6">
        <f t="shared" si="63"/>
        <v>28.922634417808421</v>
      </c>
      <c r="AW64" s="6">
        <f t="shared" si="63"/>
        <v>27.070580145104447</v>
      </c>
      <c r="AX64" s="6">
        <f t="shared" si="63"/>
        <v>27.070580145104447</v>
      </c>
      <c r="AY64" s="6">
        <f t="shared" si="63"/>
        <v>179</v>
      </c>
      <c r="AZ64" s="6">
        <f t="shared" si="63"/>
        <v>182.56441183804677</v>
      </c>
      <c r="BA64" s="6">
        <f t="shared" si="63"/>
        <v>168.75585684689082</v>
      </c>
      <c r="BB64" s="6">
        <f t="shared" si="63"/>
        <v>168.75585684689082</v>
      </c>
      <c r="BC64" s="6">
        <f t="shared" si="63"/>
        <v>19</v>
      </c>
      <c r="BD64" s="6">
        <f t="shared" si="63"/>
        <v>20.557971466221904</v>
      </c>
      <c r="BE64" s="6">
        <f t="shared" si="63"/>
        <v>18.664381694703511</v>
      </c>
      <c r="BF64" s="6">
        <f t="shared" si="63"/>
        <v>18.664381694703515</v>
      </c>
    </row>
    <row r="65" spans="1:58" x14ac:dyDescent="0.2">
      <c r="A65" s="13" t="s">
        <v>25</v>
      </c>
      <c r="B65" t="s">
        <v>182</v>
      </c>
      <c r="C65" s="6">
        <v>1.69</v>
      </c>
      <c r="D65" s="6">
        <f>AVERAGE(D56:D60)</f>
        <v>1.9383020706626684</v>
      </c>
      <c r="E65" s="6">
        <f t="shared" ref="E65:F65" si="64">AVERAGE(E56:E60)</f>
        <v>1.6990462043320698</v>
      </c>
      <c r="F65" s="6">
        <f t="shared" si="64"/>
        <v>1.69904620433207</v>
      </c>
      <c r="G65" s="6">
        <v>6.95</v>
      </c>
      <c r="H65" s="6">
        <f>AVERAGE(H56:H60)</f>
        <v>7.5709428920148252</v>
      </c>
      <c r="I65" s="6">
        <f t="shared" ref="I65:BF65" si="65">AVERAGE(I56:I60)</f>
        <v>7.1078618493554178</v>
      </c>
      <c r="J65" s="6">
        <f t="shared" si="65"/>
        <v>7.1078618493554178</v>
      </c>
      <c r="K65" s="6">
        <f t="shared" si="65"/>
        <v>2.2400000000000002</v>
      </c>
      <c r="L65" s="6">
        <f t="shared" si="65"/>
        <v>2.6927221092114109</v>
      </c>
      <c r="M65" s="6">
        <f t="shared" si="65"/>
        <v>2.4381065804509299</v>
      </c>
      <c r="N65" s="6">
        <f t="shared" si="65"/>
        <v>2.4381065804509303</v>
      </c>
      <c r="O65" s="6">
        <f t="shared" si="65"/>
        <v>0.18</v>
      </c>
      <c r="P65" s="6">
        <f t="shared" si="65"/>
        <v>0.20653787674376164</v>
      </c>
      <c r="Q65" s="6">
        <f t="shared" si="65"/>
        <v>0.17793580461304009</v>
      </c>
      <c r="R65" s="6">
        <f t="shared" si="65"/>
        <v>0.17793580461304009</v>
      </c>
      <c r="S65" s="6">
        <f t="shared" si="65"/>
        <v>12.110450823360029</v>
      </c>
      <c r="T65" s="6">
        <f t="shared" si="65"/>
        <v>14.109688352912769</v>
      </c>
      <c r="U65" s="6">
        <f t="shared" si="65"/>
        <v>12.108880067762289</v>
      </c>
      <c r="V65" s="6">
        <f t="shared" si="65"/>
        <v>12.108880067762289</v>
      </c>
      <c r="W65" s="6">
        <f t="shared" si="65"/>
        <v>37</v>
      </c>
      <c r="X65" s="6">
        <f t="shared" si="65"/>
        <v>51.555765465701811</v>
      </c>
      <c r="Y65" s="6">
        <f t="shared" si="65"/>
        <v>38.157252019402435</v>
      </c>
      <c r="Z65" s="6">
        <f t="shared" si="65"/>
        <v>38.157252019402449</v>
      </c>
      <c r="AA65" s="6">
        <f t="shared" si="65"/>
        <v>13</v>
      </c>
      <c r="AB65" s="6">
        <f t="shared" si="65"/>
        <v>126.75663305306746</v>
      </c>
      <c r="AC65" s="6">
        <f t="shared" si="65"/>
        <v>29.890415604742408</v>
      </c>
      <c r="AD65" s="6">
        <f t="shared" si="65"/>
        <v>29.890415604742248</v>
      </c>
      <c r="AE65" s="6">
        <f t="shared" si="65"/>
        <v>19</v>
      </c>
      <c r="AF65" s="6">
        <f t="shared" si="65"/>
        <v>25.847129056976161</v>
      </c>
      <c r="AG65" s="6">
        <f t="shared" si="65"/>
        <v>24.834634189290142</v>
      </c>
      <c r="AH65" s="6">
        <f t="shared" si="65"/>
        <v>24.834634189290124</v>
      </c>
      <c r="AI65" s="6">
        <f t="shared" si="65"/>
        <v>129.5</v>
      </c>
      <c r="AJ65" s="6">
        <f t="shared" si="65"/>
        <v>128.31016998217555</v>
      </c>
      <c r="AK65" s="6">
        <f t="shared" si="65"/>
        <v>129.42967298246532</v>
      </c>
      <c r="AL65" s="6">
        <f t="shared" si="65"/>
        <v>129.42967298246532</v>
      </c>
      <c r="AM65" s="6">
        <f t="shared" si="65"/>
        <v>47.2</v>
      </c>
      <c r="AN65" s="6">
        <f t="shared" si="65"/>
        <v>41.862703042937959</v>
      </c>
      <c r="AO65" s="6">
        <f t="shared" si="65"/>
        <v>47.248809126569412</v>
      </c>
      <c r="AP65" s="6">
        <f t="shared" si="65"/>
        <v>47.248809126569412</v>
      </c>
      <c r="AQ65" s="6">
        <f t="shared" si="65"/>
        <v>330</v>
      </c>
      <c r="AR65" s="6">
        <f t="shared" si="65"/>
        <v>368.42654861662595</v>
      </c>
      <c r="AS65" s="6">
        <f t="shared" si="65"/>
        <v>350.12930457781624</v>
      </c>
      <c r="AT65" s="6">
        <f t="shared" si="65"/>
        <v>350.12930457781624</v>
      </c>
      <c r="AU65" s="6">
        <f t="shared" si="65"/>
        <v>38</v>
      </c>
      <c r="AV65" s="6">
        <f t="shared" si="65"/>
        <v>39.795793484071403</v>
      </c>
      <c r="AW65" s="6">
        <f t="shared" si="65"/>
        <v>37.389356599005268</v>
      </c>
      <c r="AX65" s="6">
        <f t="shared" si="65"/>
        <v>37.389356599005261</v>
      </c>
      <c r="AY65" s="6">
        <f t="shared" si="65"/>
        <v>190</v>
      </c>
      <c r="AZ65" s="6">
        <f t="shared" si="65"/>
        <v>214.75328299645716</v>
      </c>
      <c r="BA65" s="6">
        <f t="shared" si="65"/>
        <v>198.15306325033379</v>
      </c>
      <c r="BB65" s="6">
        <f t="shared" si="65"/>
        <v>198.15306325033373</v>
      </c>
      <c r="BC65" s="6">
        <f t="shared" si="65"/>
        <v>14</v>
      </c>
      <c r="BD65" s="6">
        <f t="shared" si="65"/>
        <v>14.930615690275982</v>
      </c>
      <c r="BE65" s="6">
        <f t="shared" si="65"/>
        <v>13.220843080432982</v>
      </c>
      <c r="BF65" s="6">
        <f t="shared" si="65"/>
        <v>13.220843080432985</v>
      </c>
    </row>
    <row r="88" spans="2:2" ht="17" thickBot="1" x14ac:dyDescent="0.25">
      <c r="B88" s="56"/>
    </row>
    <row r="89" spans="2:2" ht="17" thickTop="1" x14ac:dyDescent="0.2"/>
    <row r="97" spans="1:1" s="56" customFormat="1" ht="17" thickBot="1" x14ac:dyDescent="0.25">
      <c r="A97" s="55"/>
    </row>
    <row r="98" spans="1:1" ht="17" thickTop="1" x14ac:dyDescent="0.2"/>
  </sheetData>
  <pageMargins left="0.7" right="0.7" top="0.75" bottom="0.75" header="0.3" footer="0.3"/>
  <ignoredErrors>
    <ignoredError sqref="K63:BA65" formulaRange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E22A4-9EFB-044F-8728-7CAE1F3E90E6}">
  <sheetPr codeName="Sheet6"/>
  <dimension ref="A1:BD88"/>
  <sheetViews>
    <sheetView zoomScale="110" zoomScaleNormal="110" workbookViewId="0">
      <selection activeCell="B43" sqref="B43"/>
    </sheetView>
  </sheetViews>
  <sheetFormatPr baseColWidth="10" defaultRowHeight="16" x14ac:dyDescent="0.2"/>
  <cols>
    <col min="1" max="1" width="17.6640625" style="51" customWidth="1"/>
    <col min="2" max="2" width="18.33203125" customWidth="1"/>
    <col min="3" max="4" width="11" bestFit="1" customWidth="1"/>
    <col min="6" max="7" width="11" bestFit="1" customWidth="1"/>
    <col min="9" max="10" width="11" bestFit="1" customWidth="1"/>
    <col min="12" max="13" width="11" bestFit="1" customWidth="1"/>
    <col min="15" max="15" width="11.33203125" bestFit="1" customWidth="1"/>
    <col min="16" max="16" width="11" bestFit="1" customWidth="1"/>
    <col min="18" max="19" width="11" bestFit="1" customWidth="1"/>
    <col min="21" max="21" width="11.33203125" bestFit="1" customWidth="1"/>
    <col min="22" max="22" width="11" bestFit="1" customWidth="1"/>
    <col min="24" max="25" width="11" bestFit="1" customWidth="1"/>
    <col min="27" max="27" width="12.33203125" bestFit="1" customWidth="1"/>
    <col min="28" max="28" width="11" bestFit="1" customWidth="1"/>
    <col min="30" max="30" width="10" customWidth="1"/>
    <col min="35" max="35" width="13.1640625" customWidth="1"/>
    <col min="39" max="39" width="5.1640625" customWidth="1"/>
    <col min="41" max="41" width="14.83203125" customWidth="1"/>
  </cols>
  <sheetData>
    <row r="1" spans="1:41" s="4" customFormat="1" ht="57" customHeight="1" x14ac:dyDescent="0.2">
      <c r="A1" s="53" t="s">
        <v>76</v>
      </c>
      <c r="B1" s="15" t="s">
        <v>22</v>
      </c>
      <c r="C1" s="15" t="s">
        <v>28</v>
      </c>
      <c r="D1" s="15" t="s">
        <v>143</v>
      </c>
      <c r="E1" s="15" t="s">
        <v>10</v>
      </c>
      <c r="F1" s="15" t="s">
        <v>11</v>
      </c>
      <c r="G1" s="15" t="s">
        <v>32</v>
      </c>
      <c r="H1" s="15" t="s">
        <v>143</v>
      </c>
      <c r="I1" s="15" t="s">
        <v>18</v>
      </c>
      <c r="J1" s="15" t="s">
        <v>19</v>
      </c>
      <c r="K1" s="15" t="s">
        <v>41</v>
      </c>
      <c r="L1" s="15" t="s">
        <v>143</v>
      </c>
      <c r="M1" s="15" t="s">
        <v>42</v>
      </c>
      <c r="N1" s="15" t="s">
        <v>43</v>
      </c>
      <c r="O1" s="15" t="s">
        <v>50</v>
      </c>
      <c r="P1" s="15" t="s">
        <v>143</v>
      </c>
      <c r="Q1" s="15" t="s">
        <v>51</v>
      </c>
      <c r="R1" s="15" t="s">
        <v>52</v>
      </c>
      <c r="S1" s="15" t="s">
        <v>53</v>
      </c>
      <c r="T1" s="15" t="s">
        <v>143</v>
      </c>
      <c r="U1" s="15" t="s">
        <v>54</v>
      </c>
      <c r="V1" s="15" t="s">
        <v>55</v>
      </c>
      <c r="W1" s="15" t="s">
        <v>56</v>
      </c>
      <c r="X1" s="15" t="s">
        <v>143</v>
      </c>
      <c r="Y1" s="15" t="s">
        <v>57</v>
      </c>
      <c r="Z1" s="15" t="s">
        <v>58</v>
      </c>
      <c r="AA1" s="15" t="s">
        <v>59</v>
      </c>
      <c r="AB1" s="15" t="s">
        <v>143</v>
      </c>
      <c r="AC1" s="15" t="s">
        <v>60</v>
      </c>
      <c r="AD1" s="15" t="s">
        <v>61</v>
      </c>
      <c r="AE1" s="15" t="s">
        <v>62</v>
      </c>
      <c r="AF1" s="15" t="s">
        <v>143</v>
      </c>
      <c r="AG1" s="15" t="s">
        <v>63</v>
      </c>
      <c r="AH1" s="15" t="s">
        <v>64</v>
      </c>
      <c r="AI1" s="15" t="s">
        <v>79</v>
      </c>
      <c r="AJ1" s="15" t="s">
        <v>143</v>
      </c>
      <c r="AK1" s="15" t="s">
        <v>69</v>
      </c>
      <c r="AL1" s="15" t="s">
        <v>70</v>
      </c>
      <c r="AM1" s="15"/>
      <c r="AN1" s="15" t="s">
        <v>132</v>
      </c>
      <c r="AO1" s="15" t="s">
        <v>145</v>
      </c>
    </row>
    <row r="2" spans="1:41" x14ac:dyDescent="0.2">
      <c r="A2" s="51" t="s">
        <v>23</v>
      </c>
      <c r="B2" s="5" t="s">
        <v>23</v>
      </c>
      <c r="C2" s="6">
        <v>13.24</v>
      </c>
      <c r="D2" s="6">
        <f t="shared" ref="D2:D16" si="0">E2/$AO2</f>
        <v>2919.0757088664564</v>
      </c>
      <c r="E2">
        <v>2683</v>
      </c>
      <c r="F2">
        <v>89</v>
      </c>
      <c r="G2" s="6">
        <v>10.251681814091604</v>
      </c>
      <c r="H2" s="6">
        <f t="shared" ref="H2:H16" si="1">I2/$AO2</f>
        <v>25517.704687198609</v>
      </c>
      <c r="I2">
        <v>23454</v>
      </c>
      <c r="J2">
        <v>155</v>
      </c>
      <c r="K2">
        <v>166</v>
      </c>
      <c r="L2" s="6">
        <f t="shared" ref="L2:L16" si="2">M2/$AO2</f>
        <v>3836.2508197775346</v>
      </c>
      <c r="M2">
        <v>3526</v>
      </c>
      <c r="N2">
        <v>69</v>
      </c>
      <c r="O2">
        <v>0.27</v>
      </c>
      <c r="P2" s="6">
        <f t="shared" ref="P2:P16" si="3">Q2/$AO2</f>
        <v>58.75143059216871</v>
      </c>
      <c r="Q2">
        <v>54</v>
      </c>
      <c r="R2">
        <v>31</v>
      </c>
      <c r="S2">
        <v>108</v>
      </c>
      <c r="T2" s="6">
        <f t="shared" ref="T2:T16" si="4">U2/$AO2</f>
        <v>850.80775413103572</v>
      </c>
      <c r="U2">
        <v>782</v>
      </c>
      <c r="V2">
        <v>39</v>
      </c>
      <c r="W2">
        <v>16</v>
      </c>
      <c r="X2" s="6">
        <f t="shared" ref="X2:X16" si="5">Y2/$AO2</f>
        <v>157.7584710345271</v>
      </c>
      <c r="Y2">
        <v>145</v>
      </c>
      <c r="Z2">
        <v>30</v>
      </c>
      <c r="AA2">
        <v>22</v>
      </c>
      <c r="AB2" s="6">
        <f t="shared" ref="AB2:AB16" si="6">AC2/$AO2</f>
        <v>479.80334983604445</v>
      </c>
      <c r="AC2">
        <v>441</v>
      </c>
      <c r="AD2">
        <v>36</v>
      </c>
      <c r="AE2">
        <v>2</v>
      </c>
      <c r="AF2" s="6">
        <f t="shared" ref="AF2:AF16" si="7">AG2/$AO2</f>
        <v>50.047514948884455</v>
      </c>
      <c r="AG2">
        <v>46</v>
      </c>
      <c r="AH2">
        <v>28</v>
      </c>
      <c r="AI2">
        <v>7.7</v>
      </c>
      <c r="AJ2" s="6">
        <f t="shared" ref="AJ2:AJ16" si="8">AK2/$AO2</f>
        <v>810.55214428084605</v>
      </c>
      <c r="AK2">
        <v>745</v>
      </c>
      <c r="AL2">
        <v>135</v>
      </c>
      <c r="AN2" s="57">
        <v>1.0879894554105318</v>
      </c>
      <c r="AO2" s="81">
        <v>0.91912655497444085</v>
      </c>
    </row>
    <row r="3" spans="1:41" x14ac:dyDescent="0.2">
      <c r="A3" s="51" t="s">
        <v>23</v>
      </c>
      <c r="B3" s="5" t="s">
        <v>23</v>
      </c>
      <c r="C3" s="6">
        <v>13.24</v>
      </c>
      <c r="D3" s="6">
        <f t="shared" si="0"/>
        <v>3148.6814737049312</v>
      </c>
      <c r="E3">
        <v>2770</v>
      </c>
      <c r="F3">
        <v>90</v>
      </c>
      <c r="G3" s="6">
        <v>10.251681814091604</v>
      </c>
      <c r="H3" s="6">
        <f t="shared" si="1"/>
        <v>26627.387552901808</v>
      </c>
      <c r="I3">
        <v>23425</v>
      </c>
      <c r="J3">
        <v>155</v>
      </c>
      <c r="K3">
        <v>166</v>
      </c>
      <c r="L3" s="6">
        <f t="shared" si="2"/>
        <v>4039.8606344936193</v>
      </c>
      <c r="M3">
        <v>3554</v>
      </c>
      <c r="N3">
        <v>70</v>
      </c>
      <c r="O3">
        <v>0.27</v>
      </c>
      <c r="P3" s="6">
        <f t="shared" si="3"/>
        <v>109.12397887208425</v>
      </c>
      <c r="Q3">
        <v>96</v>
      </c>
      <c r="R3">
        <v>31</v>
      </c>
      <c r="S3">
        <v>108</v>
      </c>
      <c r="T3" s="6">
        <f t="shared" si="4"/>
        <v>866.17158229716881</v>
      </c>
      <c r="U3">
        <v>762</v>
      </c>
      <c r="V3">
        <v>39</v>
      </c>
      <c r="W3">
        <v>16</v>
      </c>
      <c r="X3" s="6">
        <f t="shared" si="5"/>
        <v>148.90876283586496</v>
      </c>
      <c r="Y3">
        <v>131</v>
      </c>
      <c r="Z3">
        <v>29</v>
      </c>
      <c r="AA3">
        <v>22</v>
      </c>
      <c r="AB3" s="6">
        <f t="shared" si="6"/>
        <v>439.90603982808966</v>
      </c>
      <c r="AC3">
        <v>387</v>
      </c>
      <c r="AD3">
        <v>35</v>
      </c>
      <c r="AE3">
        <v>2</v>
      </c>
      <c r="AF3" s="6">
        <f t="shared" si="7"/>
        <v>55.698697549293009</v>
      </c>
      <c r="AG3">
        <v>49</v>
      </c>
      <c r="AH3">
        <v>29</v>
      </c>
      <c r="AI3">
        <v>7.7</v>
      </c>
      <c r="AJ3" s="6">
        <f t="shared" si="8"/>
        <v>602.45530002296516</v>
      </c>
      <c r="AK3">
        <v>530</v>
      </c>
      <c r="AL3">
        <v>136</v>
      </c>
      <c r="AN3" s="57">
        <v>1.1367081132508776</v>
      </c>
      <c r="AO3" s="81">
        <v>0.87973331794042942</v>
      </c>
    </row>
    <row r="4" spans="1:41" x14ac:dyDescent="0.2">
      <c r="A4" s="51" t="s">
        <v>23</v>
      </c>
      <c r="B4" s="5" t="s">
        <v>23</v>
      </c>
      <c r="C4" s="6">
        <v>13.24</v>
      </c>
      <c r="D4" s="6">
        <f t="shared" si="0"/>
        <v>2818.9745183343689</v>
      </c>
      <c r="E4">
        <v>2565</v>
      </c>
      <c r="F4">
        <v>90</v>
      </c>
      <c r="G4" s="6">
        <v>10.251681814091604</v>
      </c>
      <c r="H4" s="6">
        <f t="shared" si="1"/>
        <v>25498.256452193255</v>
      </c>
      <c r="I4">
        <v>23201</v>
      </c>
      <c r="J4">
        <v>153</v>
      </c>
      <c r="K4">
        <v>166</v>
      </c>
      <c r="L4" s="6">
        <f t="shared" si="2"/>
        <v>3772.9198914003468</v>
      </c>
      <c r="M4">
        <v>3433</v>
      </c>
      <c r="N4">
        <v>68</v>
      </c>
      <c r="O4">
        <v>0.27</v>
      </c>
      <c r="P4" s="6">
        <f t="shared" si="3"/>
        <v>134.07987962448072</v>
      </c>
      <c r="Q4">
        <v>122</v>
      </c>
      <c r="R4">
        <v>32</v>
      </c>
      <c r="S4">
        <v>108</v>
      </c>
      <c r="T4" s="6">
        <f t="shared" si="4"/>
        <v>904.48967976186577</v>
      </c>
      <c r="U4">
        <v>823</v>
      </c>
      <c r="V4">
        <v>39</v>
      </c>
      <c r="W4">
        <v>16</v>
      </c>
      <c r="X4" s="6">
        <f t="shared" si="5"/>
        <v>201.11981943672106</v>
      </c>
      <c r="Y4">
        <v>183</v>
      </c>
      <c r="Z4">
        <v>29</v>
      </c>
      <c r="AA4">
        <v>22</v>
      </c>
      <c r="AB4" s="6">
        <f t="shared" si="6"/>
        <v>465.98253246540838</v>
      </c>
      <c r="AC4">
        <v>424</v>
      </c>
      <c r="AD4">
        <v>35</v>
      </c>
      <c r="AE4">
        <v>2</v>
      </c>
      <c r="AF4" s="6">
        <f t="shared" si="7"/>
        <v>59.34683196493409</v>
      </c>
      <c r="AG4">
        <v>54</v>
      </c>
      <c r="AH4">
        <v>28</v>
      </c>
      <c r="AI4">
        <v>7.7</v>
      </c>
      <c r="AJ4" s="6">
        <f t="shared" si="8"/>
        <v>631.93385888587227</v>
      </c>
      <c r="AK4">
        <v>575</v>
      </c>
      <c r="AL4">
        <v>135</v>
      </c>
      <c r="AN4" s="57">
        <v>1.0990154067580387</v>
      </c>
      <c r="AO4" s="81">
        <v>0.90990535150901841</v>
      </c>
    </row>
    <row r="5" spans="1:41" x14ac:dyDescent="0.2">
      <c r="A5" s="51" t="s">
        <v>23</v>
      </c>
      <c r="B5" s="5" t="s">
        <v>23</v>
      </c>
      <c r="C5" s="6">
        <v>13.24</v>
      </c>
      <c r="D5" s="6">
        <f t="shared" si="0"/>
        <v>2980.9537439222045</v>
      </c>
      <c r="E5">
        <v>2709</v>
      </c>
      <c r="F5">
        <v>89</v>
      </c>
      <c r="G5" s="6">
        <v>10.251681814091604</v>
      </c>
      <c r="H5" s="6">
        <f t="shared" si="1"/>
        <v>25801.920777957861</v>
      </c>
      <c r="I5">
        <v>23448</v>
      </c>
      <c r="J5">
        <v>154</v>
      </c>
      <c r="K5">
        <v>166</v>
      </c>
      <c r="L5" s="6">
        <f t="shared" si="2"/>
        <v>3840.3575364667749</v>
      </c>
      <c r="M5">
        <v>3490</v>
      </c>
      <c r="N5">
        <v>69</v>
      </c>
      <c r="O5">
        <v>0.27</v>
      </c>
      <c r="P5" s="6">
        <f t="shared" si="3"/>
        <v>113.34006482982171</v>
      </c>
      <c r="Q5">
        <v>103</v>
      </c>
      <c r="R5">
        <v>31</v>
      </c>
      <c r="S5">
        <v>108</v>
      </c>
      <c r="T5" s="6">
        <f t="shared" si="4"/>
        <v>933.12985413290119</v>
      </c>
      <c r="U5">
        <v>848</v>
      </c>
      <c r="V5">
        <v>39</v>
      </c>
      <c r="W5">
        <v>16</v>
      </c>
      <c r="X5" s="6">
        <f t="shared" si="5"/>
        <v>148.55251215559159</v>
      </c>
      <c r="Y5">
        <v>135</v>
      </c>
      <c r="Z5">
        <v>28</v>
      </c>
      <c r="AA5">
        <v>22</v>
      </c>
      <c r="AB5" s="6">
        <f t="shared" si="6"/>
        <v>423.64975688816855</v>
      </c>
      <c r="AC5">
        <v>385</v>
      </c>
      <c r="AD5">
        <v>34</v>
      </c>
      <c r="AE5">
        <v>2</v>
      </c>
      <c r="AF5" s="6">
        <f t="shared" si="7"/>
        <v>69.324505672609405</v>
      </c>
      <c r="AG5">
        <v>63</v>
      </c>
      <c r="AH5">
        <v>29</v>
      </c>
      <c r="AI5">
        <v>7.7</v>
      </c>
      <c r="AJ5" s="6">
        <f t="shared" si="8"/>
        <v>522.68476499189626</v>
      </c>
      <c r="AK5">
        <v>475</v>
      </c>
      <c r="AL5">
        <v>137</v>
      </c>
      <c r="AN5" s="57">
        <v>1.1003889789303078</v>
      </c>
      <c r="AO5" s="81">
        <v>0.90876955253777947</v>
      </c>
    </row>
    <row r="6" spans="1:41" x14ac:dyDescent="0.2">
      <c r="A6" s="51" t="s">
        <v>23</v>
      </c>
      <c r="B6" s="5" t="s">
        <v>23</v>
      </c>
      <c r="C6" s="6">
        <v>13.24</v>
      </c>
      <c r="D6" s="6">
        <f t="shared" si="0"/>
        <v>2774.9873479318735</v>
      </c>
      <c r="E6">
        <v>2595</v>
      </c>
      <c r="F6">
        <v>89</v>
      </c>
      <c r="G6" s="6">
        <v>10.251681814091604</v>
      </c>
      <c r="H6" s="6">
        <f t="shared" si="1"/>
        <v>24826.245190592053</v>
      </c>
      <c r="I6">
        <v>23216</v>
      </c>
      <c r="J6">
        <v>154</v>
      </c>
      <c r="K6">
        <v>166</v>
      </c>
      <c r="L6" s="6">
        <f t="shared" si="2"/>
        <v>3805.8496999188969</v>
      </c>
      <c r="M6">
        <v>3559</v>
      </c>
      <c r="N6">
        <v>68</v>
      </c>
      <c r="O6">
        <v>0.27</v>
      </c>
      <c r="P6" s="6">
        <f t="shared" si="3"/>
        <v>172.16684509326845</v>
      </c>
      <c r="Q6">
        <v>161</v>
      </c>
      <c r="R6">
        <v>31</v>
      </c>
      <c r="S6">
        <v>108</v>
      </c>
      <c r="T6" s="6">
        <f t="shared" si="4"/>
        <v>943.1748905109489</v>
      </c>
      <c r="U6">
        <v>882</v>
      </c>
      <c r="V6">
        <v>39</v>
      </c>
      <c r="W6">
        <v>16</v>
      </c>
      <c r="X6" s="6">
        <f t="shared" si="5"/>
        <v>101.58913219789133</v>
      </c>
      <c r="Y6">
        <v>95</v>
      </c>
      <c r="Z6">
        <v>28</v>
      </c>
      <c r="AA6">
        <v>22</v>
      </c>
      <c r="AB6" s="6">
        <f t="shared" si="6"/>
        <v>352.88856447688568</v>
      </c>
      <c r="AC6">
        <v>330</v>
      </c>
      <c r="AD6">
        <v>34</v>
      </c>
      <c r="AE6">
        <v>2</v>
      </c>
      <c r="AF6" s="6">
        <f t="shared" si="7"/>
        <v>13.901670721816707</v>
      </c>
      <c r="AG6">
        <v>13</v>
      </c>
      <c r="AH6">
        <v>28</v>
      </c>
      <c r="AI6">
        <v>7.7</v>
      </c>
      <c r="AJ6" s="6">
        <f t="shared" si="8"/>
        <v>609.53479318734799</v>
      </c>
      <c r="AK6">
        <v>570</v>
      </c>
      <c r="AL6">
        <v>135</v>
      </c>
      <c r="AN6" s="57">
        <v>1.069359286293593</v>
      </c>
      <c r="AO6" s="81">
        <v>0.93513939871977669</v>
      </c>
    </row>
    <row r="7" spans="1:41" x14ac:dyDescent="0.2">
      <c r="A7" s="51" t="s">
        <v>24</v>
      </c>
      <c r="B7" s="5" t="s">
        <v>24</v>
      </c>
      <c r="C7" s="6">
        <v>11.4</v>
      </c>
      <c r="D7" s="6">
        <f t="shared" si="0"/>
        <v>2359.8903311429772</v>
      </c>
      <c r="E7">
        <v>2193</v>
      </c>
      <c r="F7">
        <v>85</v>
      </c>
      <c r="G7" s="6">
        <v>11.117568613335733</v>
      </c>
      <c r="H7" s="6">
        <f t="shared" si="1"/>
        <v>27170.483798918849</v>
      </c>
      <c r="I7">
        <v>25249</v>
      </c>
      <c r="J7">
        <v>159</v>
      </c>
      <c r="K7">
        <v>121</v>
      </c>
      <c r="L7" s="6">
        <f t="shared" si="2"/>
        <v>3901.943611821448</v>
      </c>
      <c r="M7">
        <v>3626</v>
      </c>
      <c r="N7">
        <v>69</v>
      </c>
      <c r="O7">
        <v>11</v>
      </c>
      <c r="P7" s="6">
        <f t="shared" si="3"/>
        <v>137.74097692033794</v>
      </c>
      <c r="Q7">
        <v>128</v>
      </c>
      <c r="R7">
        <v>27</v>
      </c>
      <c r="S7">
        <v>403</v>
      </c>
      <c r="T7" s="6">
        <f t="shared" si="4"/>
        <v>2841.9837503641602</v>
      </c>
      <c r="U7">
        <v>2641</v>
      </c>
      <c r="V7">
        <v>58</v>
      </c>
      <c r="W7">
        <v>27.6</v>
      </c>
      <c r="X7" s="6">
        <f t="shared" si="5"/>
        <v>186.16553911889426</v>
      </c>
      <c r="Y7">
        <v>173</v>
      </c>
      <c r="Z7">
        <v>30</v>
      </c>
      <c r="AA7">
        <v>179</v>
      </c>
      <c r="AB7" s="6">
        <f t="shared" si="6"/>
        <v>1849.818275984851</v>
      </c>
      <c r="AC7">
        <v>1719</v>
      </c>
      <c r="AD7">
        <v>53</v>
      </c>
      <c r="AE7">
        <v>19</v>
      </c>
      <c r="AF7" s="6">
        <f t="shared" si="7"/>
        <v>235.66620269964068</v>
      </c>
      <c r="AG7">
        <v>219</v>
      </c>
      <c r="AH7">
        <v>33</v>
      </c>
      <c r="AI7">
        <v>139</v>
      </c>
      <c r="AJ7" s="6">
        <f t="shared" si="8"/>
        <v>1637.8263036933934</v>
      </c>
      <c r="AK7">
        <v>1522</v>
      </c>
      <c r="AL7">
        <v>138</v>
      </c>
      <c r="AN7" s="57">
        <v>1.0761013821901402</v>
      </c>
      <c r="AO7" s="81">
        <v>0.92928047166405969</v>
      </c>
    </row>
    <row r="8" spans="1:41" x14ac:dyDescent="0.2">
      <c r="A8" s="51" t="s">
        <v>24</v>
      </c>
      <c r="B8" s="5" t="s">
        <v>24</v>
      </c>
      <c r="C8" s="6">
        <v>11.4</v>
      </c>
      <c r="D8" s="6">
        <f t="shared" si="0"/>
        <v>2572.4608423025952</v>
      </c>
      <c r="E8">
        <v>2434</v>
      </c>
      <c r="F8">
        <v>87</v>
      </c>
      <c r="G8" s="6">
        <v>11.117568613335733</v>
      </c>
      <c r="H8" s="6">
        <f t="shared" si="1"/>
        <v>26725.479588868417</v>
      </c>
      <c r="I8">
        <v>25287</v>
      </c>
      <c r="J8">
        <v>159</v>
      </c>
      <c r="K8">
        <v>121</v>
      </c>
      <c r="L8" s="6">
        <f t="shared" si="2"/>
        <v>3581.7870971912471</v>
      </c>
      <c r="M8">
        <v>3389</v>
      </c>
      <c r="N8">
        <v>68</v>
      </c>
      <c r="O8">
        <v>11</v>
      </c>
      <c r="P8" s="6">
        <f t="shared" si="3"/>
        <v>112.02992986198649</v>
      </c>
      <c r="Q8">
        <v>106</v>
      </c>
      <c r="R8">
        <v>28</v>
      </c>
      <c r="S8">
        <v>403</v>
      </c>
      <c r="T8" s="6">
        <f t="shared" si="4"/>
        <v>2875.7871618345775</v>
      </c>
      <c r="U8">
        <v>2721</v>
      </c>
      <c r="V8">
        <v>59</v>
      </c>
      <c r="W8">
        <v>27.6</v>
      </c>
      <c r="X8" s="6">
        <f t="shared" si="5"/>
        <v>256.82332977795016</v>
      </c>
      <c r="Y8">
        <v>243</v>
      </c>
      <c r="Z8">
        <v>31</v>
      </c>
      <c r="AA8">
        <v>179</v>
      </c>
      <c r="AB8" s="6">
        <f t="shared" si="6"/>
        <v>1873.8591098613399</v>
      </c>
      <c r="AC8">
        <v>1773</v>
      </c>
      <c r="AD8">
        <v>54</v>
      </c>
      <c r="AE8">
        <v>19</v>
      </c>
      <c r="AF8" s="6">
        <f t="shared" si="7"/>
        <v>169.10178092375318</v>
      </c>
      <c r="AG8">
        <v>160</v>
      </c>
      <c r="AH8">
        <v>32</v>
      </c>
      <c r="AI8">
        <v>139</v>
      </c>
      <c r="AJ8" s="6">
        <f t="shared" si="8"/>
        <v>1674.1076311451566</v>
      </c>
      <c r="AK8">
        <v>1584</v>
      </c>
      <c r="AL8">
        <v>137</v>
      </c>
      <c r="AN8" s="57">
        <v>1.0568861307734574</v>
      </c>
      <c r="AO8" s="81">
        <v>0.94617572402825778</v>
      </c>
    </row>
    <row r="9" spans="1:41" x14ac:dyDescent="0.2">
      <c r="A9" s="51" t="s">
        <v>24</v>
      </c>
      <c r="B9" s="5" t="s">
        <v>24</v>
      </c>
      <c r="C9" s="6">
        <v>11.4</v>
      </c>
      <c r="D9" s="6">
        <f t="shared" si="0"/>
        <v>2310.7481256978785</v>
      </c>
      <c r="E9">
        <v>2230</v>
      </c>
      <c r="F9">
        <v>86</v>
      </c>
      <c r="G9" s="6">
        <v>11.117568613335733</v>
      </c>
      <c r="H9" s="6">
        <f t="shared" si="1"/>
        <v>26240.980060615726</v>
      </c>
      <c r="I9">
        <v>25324</v>
      </c>
      <c r="J9">
        <v>159</v>
      </c>
      <c r="K9">
        <v>121</v>
      </c>
      <c r="L9" s="6">
        <f t="shared" si="2"/>
        <v>3665.0744935396392</v>
      </c>
      <c r="M9">
        <v>3537</v>
      </c>
      <c r="N9">
        <v>69</v>
      </c>
      <c r="O9">
        <v>11</v>
      </c>
      <c r="P9" s="6">
        <f t="shared" si="3"/>
        <v>108.80204179294942</v>
      </c>
      <c r="Q9">
        <v>105</v>
      </c>
      <c r="R9">
        <v>28</v>
      </c>
      <c r="S9">
        <v>403</v>
      </c>
      <c r="T9" s="6">
        <f t="shared" si="4"/>
        <v>2801.911628648907</v>
      </c>
      <c r="U9">
        <v>2704</v>
      </c>
      <c r="V9">
        <v>59</v>
      </c>
      <c r="W9">
        <v>27.6</v>
      </c>
      <c r="X9" s="6">
        <f t="shared" si="5"/>
        <v>180.30052639974477</v>
      </c>
      <c r="Y9">
        <v>174</v>
      </c>
      <c r="Z9">
        <v>30</v>
      </c>
      <c r="AA9">
        <v>179</v>
      </c>
      <c r="AB9" s="6">
        <f t="shared" si="6"/>
        <v>1775.0275961078321</v>
      </c>
      <c r="AC9">
        <v>1713</v>
      </c>
      <c r="AD9">
        <v>53</v>
      </c>
      <c r="AE9">
        <v>19</v>
      </c>
      <c r="AF9" s="6">
        <f t="shared" si="7"/>
        <v>148.17801882277874</v>
      </c>
      <c r="AG9">
        <v>143</v>
      </c>
      <c r="AH9">
        <v>33</v>
      </c>
      <c r="AI9">
        <v>139</v>
      </c>
      <c r="AJ9" s="6">
        <f t="shared" si="8"/>
        <v>1582.292550646036</v>
      </c>
      <c r="AK9">
        <v>1527</v>
      </c>
      <c r="AL9">
        <v>135</v>
      </c>
      <c r="AN9" s="57">
        <v>1.0362099218376137</v>
      </c>
      <c r="AO9" s="81">
        <v>0.96505541871921185</v>
      </c>
    </row>
    <row r="10" spans="1:41" x14ac:dyDescent="0.2">
      <c r="A10" s="51" t="s">
        <v>24</v>
      </c>
      <c r="B10" s="5" t="s">
        <v>24</v>
      </c>
      <c r="C10" s="6">
        <v>11.4</v>
      </c>
      <c r="D10" s="6">
        <f t="shared" si="0"/>
        <v>2420.8966554418544</v>
      </c>
      <c r="E10">
        <v>2306</v>
      </c>
      <c r="F10">
        <v>87</v>
      </c>
      <c r="G10" s="6">
        <v>11.117568613335733</v>
      </c>
      <c r="H10" s="6">
        <f t="shared" si="1"/>
        <v>26488.136822833232</v>
      </c>
      <c r="I10">
        <v>25231</v>
      </c>
      <c r="J10">
        <v>160</v>
      </c>
      <c r="K10">
        <v>121</v>
      </c>
      <c r="L10" s="6">
        <f t="shared" si="2"/>
        <v>3673.337986726387</v>
      </c>
      <c r="M10">
        <v>3499</v>
      </c>
      <c r="N10">
        <v>69</v>
      </c>
      <c r="O10">
        <v>11</v>
      </c>
      <c r="P10" s="6">
        <f t="shared" si="3"/>
        <v>149.07516265079937</v>
      </c>
      <c r="Q10">
        <v>142</v>
      </c>
      <c r="R10">
        <v>29</v>
      </c>
      <c r="S10">
        <v>403</v>
      </c>
      <c r="T10" s="6">
        <f t="shared" si="4"/>
        <v>2776.7873606434105</v>
      </c>
      <c r="U10">
        <v>2645</v>
      </c>
      <c r="V10">
        <v>58</v>
      </c>
      <c r="W10">
        <v>27.6</v>
      </c>
      <c r="X10" s="6">
        <f t="shared" si="5"/>
        <v>193.16781639258508</v>
      </c>
      <c r="Y10">
        <v>184</v>
      </c>
      <c r="Z10">
        <v>31</v>
      </c>
      <c r="AA10">
        <v>179</v>
      </c>
      <c r="AB10" s="6">
        <f t="shared" si="6"/>
        <v>1779.4535260077812</v>
      </c>
      <c r="AC10">
        <v>1695</v>
      </c>
      <c r="AD10">
        <v>53</v>
      </c>
      <c r="AE10">
        <v>19</v>
      </c>
      <c r="AF10" s="6">
        <f t="shared" si="7"/>
        <v>120.72988524536568</v>
      </c>
      <c r="AG10">
        <v>115</v>
      </c>
      <c r="AH10">
        <v>32</v>
      </c>
      <c r="AI10">
        <v>139</v>
      </c>
      <c r="AJ10" s="6">
        <f t="shared" si="8"/>
        <v>1541.1432307843202</v>
      </c>
      <c r="AK10">
        <v>1468</v>
      </c>
      <c r="AL10">
        <v>137</v>
      </c>
      <c r="AN10" s="57">
        <v>1.0498250890901364</v>
      </c>
      <c r="AO10" s="81">
        <v>0.95253962816480331</v>
      </c>
    </row>
    <row r="11" spans="1:41" x14ac:dyDescent="0.2">
      <c r="A11" s="51" t="s">
        <v>24</v>
      </c>
      <c r="B11" s="5" t="s">
        <v>24</v>
      </c>
      <c r="C11" s="6">
        <v>11.4</v>
      </c>
      <c r="D11" s="6">
        <f t="shared" si="0"/>
        <v>2328.9901477832514</v>
      </c>
      <c r="E11">
        <v>2193</v>
      </c>
      <c r="F11">
        <v>86</v>
      </c>
      <c r="G11" s="6">
        <v>11.117568613335733</v>
      </c>
      <c r="H11" s="6">
        <f t="shared" si="1"/>
        <v>26541.779194436396</v>
      </c>
      <c r="I11">
        <v>24992</v>
      </c>
      <c r="J11">
        <v>158</v>
      </c>
      <c r="K11">
        <v>121</v>
      </c>
      <c r="L11" s="6">
        <f t="shared" si="2"/>
        <v>3762.7050130396983</v>
      </c>
      <c r="M11">
        <v>3543</v>
      </c>
      <c r="N11">
        <v>68</v>
      </c>
      <c r="O11">
        <v>11</v>
      </c>
      <c r="P11" s="6">
        <f t="shared" si="3"/>
        <v>101.95305708490292</v>
      </c>
      <c r="Q11">
        <v>96</v>
      </c>
      <c r="R11">
        <v>28</v>
      </c>
      <c r="S11">
        <v>403</v>
      </c>
      <c r="T11" s="6">
        <f t="shared" si="4"/>
        <v>2790.9649376992174</v>
      </c>
      <c r="U11">
        <v>2628</v>
      </c>
      <c r="V11">
        <v>59</v>
      </c>
      <c r="W11">
        <v>27.6</v>
      </c>
      <c r="X11" s="6">
        <f t="shared" si="5"/>
        <v>213.46421327151549</v>
      </c>
      <c r="Y11">
        <v>201</v>
      </c>
      <c r="Z11">
        <v>31</v>
      </c>
      <c r="AA11">
        <v>179</v>
      </c>
      <c r="AB11" s="6">
        <f t="shared" si="6"/>
        <v>1842.58910460736</v>
      </c>
      <c r="AC11">
        <v>1735</v>
      </c>
      <c r="AD11">
        <v>54</v>
      </c>
      <c r="AE11">
        <v>19</v>
      </c>
      <c r="AF11" s="6">
        <f t="shared" si="7"/>
        <v>196.47203709069834</v>
      </c>
      <c r="AG11">
        <v>185</v>
      </c>
      <c r="AH11">
        <v>32</v>
      </c>
      <c r="AI11">
        <v>139</v>
      </c>
      <c r="AJ11" s="6">
        <f t="shared" si="8"/>
        <v>1777.8064329179947</v>
      </c>
      <c r="AK11">
        <v>1674</v>
      </c>
      <c r="AL11">
        <v>136</v>
      </c>
      <c r="AN11" s="57">
        <v>1.0620110113010721</v>
      </c>
      <c r="AO11" s="81">
        <v>0.9416098226466576</v>
      </c>
    </row>
    <row r="12" spans="1:41" x14ac:dyDescent="0.2">
      <c r="A12" s="51" t="s">
        <v>25</v>
      </c>
      <c r="B12" s="5" t="s">
        <v>25</v>
      </c>
      <c r="C12" s="6">
        <v>6.95</v>
      </c>
      <c r="D12" s="6">
        <f t="shared" si="0"/>
        <v>1806.7346670934699</v>
      </c>
      <c r="E12">
        <v>1657</v>
      </c>
      <c r="F12">
        <v>84</v>
      </c>
      <c r="G12" s="6">
        <v>12.110450823360029</v>
      </c>
      <c r="H12" s="6">
        <f t="shared" si="1"/>
        <v>33609.40819462228</v>
      </c>
      <c r="I12">
        <v>30824</v>
      </c>
      <c r="J12">
        <v>175</v>
      </c>
      <c r="K12">
        <v>13</v>
      </c>
      <c r="L12" s="6">
        <f t="shared" si="2"/>
        <v>3854.4399807938539</v>
      </c>
      <c r="M12">
        <v>3535</v>
      </c>
      <c r="N12">
        <v>69</v>
      </c>
      <c r="O12">
        <v>47.2</v>
      </c>
      <c r="P12" s="6">
        <f t="shared" si="3"/>
        <v>369.63370678617156</v>
      </c>
      <c r="Q12">
        <v>339</v>
      </c>
      <c r="R12">
        <v>34</v>
      </c>
      <c r="S12">
        <v>330</v>
      </c>
      <c r="T12" s="6">
        <f t="shared" si="4"/>
        <v>2554.7249999999999</v>
      </c>
      <c r="U12">
        <v>2343</v>
      </c>
      <c r="V12">
        <v>56</v>
      </c>
      <c r="W12">
        <v>38</v>
      </c>
      <c r="X12" s="6">
        <f t="shared" si="5"/>
        <v>305.30217669654292</v>
      </c>
      <c r="Y12">
        <v>280</v>
      </c>
      <c r="Z12">
        <v>34</v>
      </c>
      <c r="AA12">
        <v>190</v>
      </c>
      <c r="AB12" s="6">
        <f t="shared" si="6"/>
        <v>2115.307938540333</v>
      </c>
      <c r="AC12">
        <v>1940</v>
      </c>
      <c r="AD12">
        <v>56</v>
      </c>
      <c r="AE12">
        <v>14</v>
      </c>
      <c r="AF12" s="6">
        <f t="shared" si="7"/>
        <v>142.83780409731114</v>
      </c>
      <c r="AG12">
        <v>131</v>
      </c>
      <c r="AH12">
        <v>32</v>
      </c>
      <c r="AI12">
        <v>681</v>
      </c>
      <c r="AJ12" s="6">
        <f t="shared" si="8"/>
        <v>6800.605985915493</v>
      </c>
      <c r="AK12">
        <v>6237</v>
      </c>
      <c r="AL12">
        <v>161</v>
      </c>
      <c r="AN12" s="57">
        <v>1.0903649167733676</v>
      </c>
      <c r="AO12" s="81">
        <v>0.91712415230602118</v>
      </c>
    </row>
    <row r="13" spans="1:41" x14ac:dyDescent="0.2">
      <c r="A13" s="51" t="s">
        <v>25</v>
      </c>
      <c r="B13" s="5" t="s">
        <v>25</v>
      </c>
      <c r="C13" s="6">
        <v>6.95</v>
      </c>
      <c r="D13" s="6">
        <f t="shared" si="0"/>
        <v>1724.9818819038082</v>
      </c>
      <c r="E13">
        <v>1597</v>
      </c>
      <c r="F13">
        <v>84</v>
      </c>
      <c r="G13" s="6">
        <v>12.110450823360029</v>
      </c>
      <c r="H13" s="6">
        <f t="shared" si="1"/>
        <v>33567.477735707354</v>
      </c>
      <c r="I13">
        <v>31077</v>
      </c>
      <c r="J13">
        <v>175</v>
      </c>
      <c r="K13">
        <v>13</v>
      </c>
      <c r="L13" s="6">
        <f t="shared" si="2"/>
        <v>3796.688362487092</v>
      </c>
      <c r="M13">
        <v>3515</v>
      </c>
      <c r="N13">
        <v>69</v>
      </c>
      <c r="O13">
        <v>47.2</v>
      </c>
      <c r="P13" s="6">
        <f t="shared" si="3"/>
        <v>375.88834997027254</v>
      </c>
      <c r="Q13">
        <v>348</v>
      </c>
      <c r="R13">
        <v>32</v>
      </c>
      <c r="S13">
        <v>330</v>
      </c>
      <c r="T13" s="6">
        <f t="shared" si="4"/>
        <v>2738.1522045248303</v>
      </c>
      <c r="U13">
        <v>2535</v>
      </c>
      <c r="V13">
        <v>57</v>
      </c>
      <c r="W13">
        <v>38</v>
      </c>
      <c r="X13" s="6">
        <f t="shared" si="5"/>
        <v>278.67584566761587</v>
      </c>
      <c r="Y13">
        <v>258</v>
      </c>
      <c r="Z13">
        <v>33</v>
      </c>
      <c r="AA13">
        <v>190</v>
      </c>
      <c r="AB13" s="6">
        <f t="shared" si="6"/>
        <v>2015.5392558750821</v>
      </c>
      <c r="AC13">
        <v>1866</v>
      </c>
      <c r="AD13">
        <v>54</v>
      </c>
      <c r="AE13">
        <v>14</v>
      </c>
      <c r="AF13" s="6">
        <f t="shared" si="7"/>
        <v>200.90584222549049</v>
      </c>
      <c r="AG13">
        <v>186</v>
      </c>
      <c r="AH13">
        <v>32</v>
      </c>
      <c r="AI13">
        <v>681</v>
      </c>
      <c r="AJ13" s="6">
        <f t="shared" si="8"/>
        <v>7203.446568826861</v>
      </c>
      <c r="AK13">
        <v>6669</v>
      </c>
      <c r="AL13">
        <v>161</v>
      </c>
      <c r="AN13" s="57">
        <v>1.0801389366961855</v>
      </c>
      <c r="AO13" s="81">
        <v>0.92580682542441628</v>
      </c>
    </row>
    <row r="14" spans="1:41" x14ac:dyDescent="0.2">
      <c r="A14" s="51" t="s">
        <v>25</v>
      </c>
      <c r="B14" s="5" t="s">
        <v>25</v>
      </c>
      <c r="C14" s="6">
        <v>6.95</v>
      </c>
      <c r="D14" s="6">
        <f t="shared" si="0"/>
        <v>1604.1254981339741</v>
      </c>
      <c r="E14">
        <v>1430</v>
      </c>
      <c r="F14">
        <v>83</v>
      </c>
      <c r="G14" s="6">
        <v>12.110450823360029</v>
      </c>
      <c r="H14" s="6">
        <f t="shared" si="1"/>
        <v>34548.151812258839</v>
      </c>
      <c r="I14">
        <v>30798</v>
      </c>
      <c r="J14">
        <v>175</v>
      </c>
      <c r="K14">
        <v>13</v>
      </c>
      <c r="L14" s="6">
        <f t="shared" si="2"/>
        <v>3947.4948447087099</v>
      </c>
      <c r="M14">
        <v>3519</v>
      </c>
      <c r="N14">
        <v>70</v>
      </c>
      <c r="O14">
        <v>47.2</v>
      </c>
      <c r="P14" s="6">
        <f t="shared" si="3"/>
        <v>449.82819912707947</v>
      </c>
      <c r="Q14">
        <v>401</v>
      </c>
      <c r="R14">
        <v>33</v>
      </c>
      <c r="S14">
        <v>330</v>
      </c>
      <c r="T14" s="6">
        <f t="shared" si="4"/>
        <v>2841.4334872540958</v>
      </c>
      <c r="U14">
        <v>2533</v>
      </c>
      <c r="V14">
        <v>57</v>
      </c>
      <c r="W14">
        <v>38</v>
      </c>
      <c r="X14" s="6">
        <f t="shared" si="5"/>
        <v>288.29388323107088</v>
      </c>
      <c r="Y14">
        <v>257</v>
      </c>
      <c r="Z14">
        <v>33</v>
      </c>
      <c r="AA14">
        <v>190</v>
      </c>
      <c r="AB14" s="6">
        <f t="shared" si="6"/>
        <v>2242.4103991397305</v>
      </c>
      <c r="AC14">
        <v>1999</v>
      </c>
      <c r="AD14">
        <v>56</v>
      </c>
      <c r="AE14">
        <v>14</v>
      </c>
      <c r="AF14" s="6">
        <f t="shared" si="7"/>
        <v>143.58605857422987</v>
      </c>
      <c r="AG14">
        <v>128</v>
      </c>
      <c r="AH14">
        <v>32</v>
      </c>
      <c r="AI14">
        <v>681</v>
      </c>
      <c r="AJ14" s="6">
        <f t="shared" si="8"/>
        <v>7392.4384844076158</v>
      </c>
      <c r="AK14">
        <v>6590</v>
      </c>
      <c r="AL14">
        <v>160</v>
      </c>
      <c r="AN14" s="57">
        <v>1.1217660826111708</v>
      </c>
      <c r="AO14" s="81">
        <v>0.89145144919363939</v>
      </c>
    </row>
    <row r="15" spans="1:41" x14ac:dyDescent="0.2">
      <c r="A15" s="51" t="s">
        <v>25</v>
      </c>
      <c r="B15" s="5" t="s">
        <v>25</v>
      </c>
      <c r="C15" s="6">
        <v>6.95</v>
      </c>
      <c r="D15" s="6">
        <f t="shared" si="0"/>
        <v>1600.0420985284709</v>
      </c>
      <c r="E15">
        <v>1436</v>
      </c>
      <c r="F15">
        <v>83</v>
      </c>
      <c r="G15" s="6">
        <v>12.110450823360029</v>
      </c>
      <c r="H15" s="6">
        <f t="shared" si="1"/>
        <v>34734.061516314781</v>
      </c>
      <c r="I15">
        <v>31173</v>
      </c>
      <c r="J15">
        <v>176</v>
      </c>
      <c r="K15">
        <v>13</v>
      </c>
      <c r="L15" s="6">
        <f t="shared" si="2"/>
        <v>3919.8802943058222</v>
      </c>
      <c r="M15">
        <v>3518</v>
      </c>
      <c r="N15">
        <v>70</v>
      </c>
      <c r="O15">
        <v>47.2</v>
      </c>
      <c r="P15" s="6">
        <f t="shared" si="3"/>
        <v>400.01052463211772</v>
      </c>
      <c r="Q15">
        <v>359</v>
      </c>
      <c r="R15">
        <v>33</v>
      </c>
      <c r="S15">
        <v>330</v>
      </c>
      <c r="T15" s="6">
        <f t="shared" si="4"/>
        <v>2706.4778950735767</v>
      </c>
      <c r="U15">
        <v>2429</v>
      </c>
      <c r="V15">
        <v>57</v>
      </c>
      <c r="W15">
        <v>38</v>
      </c>
      <c r="X15" s="6">
        <f t="shared" si="5"/>
        <v>316.44286628278951</v>
      </c>
      <c r="Y15">
        <v>284</v>
      </c>
      <c r="Z15">
        <v>33</v>
      </c>
      <c r="AA15">
        <v>190</v>
      </c>
      <c r="AB15" s="6">
        <f t="shared" si="6"/>
        <v>2278.6114843250161</v>
      </c>
      <c r="AC15">
        <v>2045</v>
      </c>
      <c r="AD15">
        <v>56</v>
      </c>
      <c r="AE15">
        <v>14</v>
      </c>
      <c r="AF15" s="6">
        <f t="shared" si="7"/>
        <v>166.02108125399872</v>
      </c>
      <c r="AG15">
        <v>149</v>
      </c>
      <c r="AH15">
        <v>32</v>
      </c>
      <c r="AI15">
        <v>681</v>
      </c>
      <c r="AJ15" s="6">
        <f t="shared" si="8"/>
        <v>7375.1244081893801</v>
      </c>
      <c r="AK15">
        <v>6619</v>
      </c>
      <c r="AL15">
        <v>161</v>
      </c>
      <c r="AN15" s="57">
        <v>1.1142354446577096</v>
      </c>
      <c r="AO15" s="81">
        <v>0.89747638597800805</v>
      </c>
    </row>
    <row r="16" spans="1:41" x14ac:dyDescent="0.2">
      <c r="A16" s="51" t="s">
        <v>25</v>
      </c>
      <c r="B16" s="5" t="s">
        <v>25</v>
      </c>
      <c r="C16" s="6">
        <v>6.95</v>
      </c>
      <c r="D16" s="6">
        <f t="shared" si="0"/>
        <v>1749.5150825452797</v>
      </c>
      <c r="E16">
        <v>1659</v>
      </c>
      <c r="F16">
        <v>83</v>
      </c>
      <c r="G16" s="6">
        <v>12.110450823360029</v>
      </c>
      <c r="H16" s="6">
        <f t="shared" si="1"/>
        <v>31357.342362558102</v>
      </c>
      <c r="I16">
        <v>29735</v>
      </c>
      <c r="J16">
        <v>172</v>
      </c>
      <c r="K16">
        <v>13</v>
      </c>
      <c r="L16" s="6">
        <f t="shared" si="2"/>
        <v>3454.7386440134637</v>
      </c>
      <c r="M16">
        <v>3276</v>
      </c>
      <c r="N16">
        <v>68</v>
      </c>
      <c r="O16">
        <v>47.2</v>
      </c>
      <c r="P16" s="6">
        <f t="shared" si="3"/>
        <v>341.67744830902387</v>
      </c>
      <c r="Q16">
        <v>324</v>
      </c>
      <c r="R16">
        <v>33</v>
      </c>
      <c r="S16">
        <v>330</v>
      </c>
      <c r="T16" s="6">
        <f t="shared" si="4"/>
        <v>2318.9774963936529</v>
      </c>
      <c r="U16">
        <v>2199</v>
      </c>
      <c r="V16">
        <v>55</v>
      </c>
      <c r="W16">
        <v>38</v>
      </c>
      <c r="X16" s="6">
        <f t="shared" si="5"/>
        <v>287.89488700112196</v>
      </c>
      <c r="Y16">
        <v>273</v>
      </c>
      <c r="Z16">
        <v>34</v>
      </c>
      <c r="AA16">
        <v>190</v>
      </c>
      <c r="AB16" s="6">
        <f t="shared" si="6"/>
        <v>1964.6453277768874</v>
      </c>
      <c r="AC16">
        <v>1863</v>
      </c>
      <c r="AD16">
        <v>54</v>
      </c>
      <c r="AE16">
        <v>14</v>
      </c>
      <c r="AF16" s="6">
        <f t="shared" si="7"/>
        <v>174.00240423144734</v>
      </c>
      <c r="AG16">
        <v>165</v>
      </c>
      <c r="AH16">
        <v>32</v>
      </c>
      <c r="AI16">
        <v>681</v>
      </c>
      <c r="AJ16" s="6">
        <f t="shared" si="8"/>
        <v>6384.3063952556495</v>
      </c>
      <c r="AK16">
        <v>6054</v>
      </c>
      <c r="AL16">
        <v>159</v>
      </c>
      <c r="AN16" s="57">
        <v>1.0545600256451355</v>
      </c>
      <c r="AO16" s="81">
        <v>0.94826275952214489</v>
      </c>
    </row>
    <row r="17" spans="1:56" s="56" customFormat="1" ht="17" thickBot="1" x14ac:dyDescent="0.25">
      <c r="A17" s="55"/>
      <c r="B17" s="103"/>
      <c r="C17" s="90"/>
      <c r="D17" s="90"/>
      <c r="G17" s="90"/>
      <c r="H17" s="90"/>
      <c r="L17" s="90"/>
      <c r="P17" s="90"/>
      <c r="T17" s="90"/>
      <c r="X17" s="90"/>
      <c r="AB17" s="90"/>
      <c r="AF17" s="90"/>
      <c r="AJ17" s="90"/>
      <c r="AN17" s="93"/>
    </row>
    <row r="18" spans="1:56" ht="22" thickTop="1" x14ac:dyDescent="0.25">
      <c r="A18" s="88" t="s">
        <v>147</v>
      </c>
      <c r="B18" s="5"/>
      <c r="C18" s="6"/>
      <c r="D18" s="6"/>
      <c r="G18" s="6"/>
      <c r="H18" s="6"/>
      <c r="L18" s="6"/>
      <c r="P18" s="6"/>
      <c r="T18" s="6"/>
      <c r="X18" s="6"/>
      <c r="AB18" s="6"/>
      <c r="AF18" s="6"/>
      <c r="AJ18" s="6"/>
      <c r="AN18" s="57"/>
    </row>
    <row r="19" spans="1:56" s="15" customFormat="1" ht="17" x14ac:dyDescent="0.2">
      <c r="A19" s="53"/>
      <c r="C19" s="15" t="s">
        <v>28</v>
      </c>
      <c r="G19" s="15" t="s">
        <v>32</v>
      </c>
      <c r="K19" s="15" t="s">
        <v>41</v>
      </c>
      <c r="O19" s="15" t="s">
        <v>50</v>
      </c>
      <c r="S19" s="15" t="s">
        <v>53</v>
      </c>
      <c r="W19" s="15" t="s">
        <v>56</v>
      </c>
      <c r="AA19" s="15" t="s">
        <v>59</v>
      </c>
      <c r="AE19" s="15" t="s">
        <v>62</v>
      </c>
      <c r="AI19" s="15" t="s">
        <v>79</v>
      </c>
    </row>
    <row r="20" spans="1:56" s="70" customFormat="1" ht="22" customHeight="1" x14ac:dyDescent="0.25">
      <c r="A20" s="102"/>
      <c r="C20" s="100" t="s">
        <v>152</v>
      </c>
      <c r="D20" s="100" t="s">
        <v>153</v>
      </c>
      <c r="E20" s="70" t="s">
        <v>154</v>
      </c>
      <c r="G20" s="100" t="s">
        <v>152</v>
      </c>
      <c r="H20" s="100" t="s">
        <v>153</v>
      </c>
      <c r="I20" s="70" t="s">
        <v>154</v>
      </c>
      <c r="K20" s="100" t="s">
        <v>152</v>
      </c>
      <c r="L20" s="100" t="s">
        <v>153</v>
      </c>
      <c r="M20" s="70" t="s">
        <v>154</v>
      </c>
      <c r="O20" s="100" t="s">
        <v>152</v>
      </c>
      <c r="P20" s="100" t="s">
        <v>153</v>
      </c>
      <c r="Q20" s="70" t="s">
        <v>154</v>
      </c>
      <c r="S20" s="100" t="s">
        <v>152</v>
      </c>
      <c r="T20" s="100" t="s">
        <v>153</v>
      </c>
      <c r="U20" s="70" t="s">
        <v>154</v>
      </c>
      <c r="W20" s="100" t="s">
        <v>152</v>
      </c>
      <c r="X20" s="100" t="s">
        <v>153</v>
      </c>
      <c r="Y20" s="70" t="s">
        <v>154</v>
      </c>
      <c r="AA20" s="100" t="s">
        <v>152</v>
      </c>
      <c r="AB20" s="100" t="s">
        <v>153</v>
      </c>
      <c r="AC20" s="70" t="s">
        <v>154</v>
      </c>
      <c r="AE20" s="100" t="s">
        <v>152</v>
      </c>
      <c r="AF20" s="100" t="s">
        <v>153</v>
      </c>
      <c r="AG20" s="70" t="s">
        <v>154</v>
      </c>
      <c r="AI20" s="100" t="s">
        <v>152</v>
      </c>
      <c r="AJ20" s="100" t="s">
        <v>153</v>
      </c>
      <c r="AK20" s="70" t="s">
        <v>154</v>
      </c>
      <c r="AM20" s="100"/>
      <c r="AN20" s="100"/>
    </row>
    <row r="21" spans="1:56" x14ac:dyDescent="0.2">
      <c r="A21" s="52" t="s">
        <v>23</v>
      </c>
      <c r="C21" s="17">
        <v>201.23867069486406</v>
      </c>
      <c r="D21" s="3">
        <v>2664.4</v>
      </c>
      <c r="E21" s="14">
        <v>3.3553520492418554E-2</v>
      </c>
      <c r="G21" s="16">
        <v>2277.5580069121493</v>
      </c>
      <c r="H21" s="3">
        <v>23348.799999999999</v>
      </c>
      <c r="I21" s="14">
        <v>6.6041937915438907E-3</v>
      </c>
      <c r="K21" s="17">
        <v>21.159036144578312</v>
      </c>
      <c r="L21" s="3">
        <v>3512.4</v>
      </c>
      <c r="M21" s="14">
        <v>1.9587746270356449E-2</v>
      </c>
      <c r="O21" s="25">
        <v>397.03703703703701</v>
      </c>
      <c r="P21" s="3">
        <v>107.2</v>
      </c>
      <c r="Q21" s="14">
        <v>0.29104477611940299</v>
      </c>
      <c r="S21" s="48">
        <v>7.587037037037037</v>
      </c>
      <c r="T21" s="3">
        <v>819.4</v>
      </c>
      <c r="U21" s="14">
        <v>4.7595801806199663E-2</v>
      </c>
      <c r="W21" s="48">
        <v>8.6125000000000007</v>
      </c>
      <c r="X21" s="3">
        <v>137.80000000000001</v>
      </c>
      <c r="Y21" s="14">
        <v>0.20899854862119011</v>
      </c>
      <c r="AA21" s="20">
        <v>17.881818181818179</v>
      </c>
      <c r="AB21" s="3">
        <v>393.4</v>
      </c>
      <c r="AC21" s="14">
        <v>8.8459583121504828E-2</v>
      </c>
      <c r="AE21" s="25">
        <v>22.5</v>
      </c>
      <c r="AF21" s="3">
        <v>45</v>
      </c>
      <c r="AG21" s="14">
        <v>0.63111111111111107</v>
      </c>
      <c r="AI21" s="20">
        <v>75.194805194805198</v>
      </c>
      <c r="AJ21" s="3">
        <v>579</v>
      </c>
      <c r="AK21" s="14">
        <v>0.23419689119170983</v>
      </c>
    </row>
    <row r="22" spans="1:56" x14ac:dyDescent="0.2">
      <c r="A22" s="52" t="s">
        <v>24</v>
      </c>
      <c r="C22" s="18">
        <v>199.22807017543857</v>
      </c>
      <c r="D22" s="1">
        <v>2271.1999999999998</v>
      </c>
      <c r="E22" s="14">
        <v>3.7953504755195495E-2</v>
      </c>
      <c r="G22" s="16">
        <v>2268.1757924796807</v>
      </c>
      <c r="H22" s="1">
        <v>25216.6</v>
      </c>
      <c r="I22" s="14">
        <v>6.305370271963707E-3</v>
      </c>
      <c r="K22" s="19">
        <v>29.080991735537193</v>
      </c>
      <c r="L22" s="1">
        <v>3518.8</v>
      </c>
      <c r="M22" s="14">
        <v>1.9495282482664543E-2</v>
      </c>
      <c r="O22" s="17">
        <v>10.490909090909092</v>
      </c>
      <c r="P22" s="1">
        <v>115.4</v>
      </c>
      <c r="Q22" s="14">
        <v>0.24263431542461003</v>
      </c>
      <c r="S22" s="49">
        <v>6.6198511166253109</v>
      </c>
      <c r="T22" s="1">
        <v>2667.8</v>
      </c>
      <c r="U22" s="14">
        <v>2.1965664592548166E-2</v>
      </c>
      <c r="W22" s="49">
        <v>7.0652173913043477</v>
      </c>
      <c r="X22" s="1">
        <v>195</v>
      </c>
      <c r="Y22" s="14">
        <v>0.15692307692307694</v>
      </c>
      <c r="AA22" s="17">
        <v>9.6480446927374306</v>
      </c>
      <c r="AB22" s="1">
        <v>1727</v>
      </c>
      <c r="AC22" s="14">
        <v>3.0920671685002895E-2</v>
      </c>
      <c r="AE22" s="17">
        <v>8.6526315789473696</v>
      </c>
      <c r="AF22" s="1">
        <v>164.4</v>
      </c>
      <c r="AG22" s="14">
        <v>0.1970802919708029</v>
      </c>
      <c r="AI22" s="17">
        <v>11.187050359712231</v>
      </c>
      <c r="AJ22" s="1">
        <v>1555</v>
      </c>
      <c r="AK22" s="14">
        <v>8.7845659163987136E-2</v>
      </c>
    </row>
    <row r="23" spans="1:56" x14ac:dyDescent="0.2">
      <c r="A23" s="52" t="s">
        <v>25</v>
      </c>
      <c r="C23" s="19">
        <v>223.85611510791367</v>
      </c>
      <c r="D23" s="3">
        <v>1555.8</v>
      </c>
      <c r="E23" s="14">
        <v>5.3605861935981491E-2</v>
      </c>
      <c r="G23" s="16">
        <v>2536.7676602708329</v>
      </c>
      <c r="H23" s="3">
        <v>30721.4</v>
      </c>
      <c r="I23" s="14">
        <v>5.6833347438593291E-3</v>
      </c>
      <c r="K23" s="25">
        <v>267.12307692307689</v>
      </c>
      <c r="L23" s="3">
        <v>3472.6</v>
      </c>
      <c r="M23" s="14">
        <v>1.992743189540978E-2</v>
      </c>
      <c r="O23" s="19">
        <v>7.5042372881355925</v>
      </c>
      <c r="P23" s="3">
        <v>354.2</v>
      </c>
      <c r="Q23" s="14">
        <v>9.3167701863354047E-2</v>
      </c>
      <c r="S23" s="50">
        <v>7.2963636363636368</v>
      </c>
      <c r="T23" s="3">
        <v>2407.8000000000002</v>
      </c>
      <c r="U23" s="14">
        <v>2.3423872414652377E-2</v>
      </c>
      <c r="W23" s="50">
        <v>7.1157894736842096</v>
      </c>
      <c r="X23" s="3">
        <v>270.39999999999998</v>
      </c>
      <c r="Y23" s="14">
        <v>0.1235207100591716</v>
      </c>
      <c r="AA23" s="22">
        <v>10.224210526315789</v>
      </c>
      <c r="AB23" s="3">
        <v>1942.6</v>
      </c>
      <c r="AC23" s="14">
        <v>2.8415525584268509E-2</v>
      </c>
      <c r="AE23" s="22">
        <v>10.842857142857143</v>
      </c>
      <c r="AF23" s="3">
        <v>151.80000000000001</v>
      </c>
      <c r="AG23" s="14">
        <v>0.21080368906455862</v>
      </c>
      <c r="AI23" s="22">
        <v>9.447577092511013</v>
      </c>
      <c r="AJ23" s="3">
        <v>6433.8</v>
      </c>
      <c r="AK23" s="14">
        <v>2.4930834032764464E-2</v>
      </c>
    </row>
    <row r="24" spans="1:56" x14ac:dyDescent="0.2">
      <c r="A24" s="52"/>
      <c r="C24" s="1"/>
      <c r="D24" s="1"/>
      <c r="G24" s="1"/>
      <c r="H24" s="1"/>
      <c r="K24" s="9"/>
      <c r="L24" s="9"/>
      <c r="O24" s="1"/>
      <c r="P24" s="1"/>
      <c r="S24" s="9"/>
      <c r="T24" s="9"/>
      <c r="W24" s="3"/>
      <c r="X24" s="3"/>
      <c r="AA24" s="3"/>
      <c r="AB24" s="3"/>
      <c r="AE24" s="3"/>
      <c r="AF24" s="3"/>
      <c r="AI24" s="3"/>
      <c r="AJ24" s="3"/>
    </row>
    <row r="25" spans="1:56" s="79" customFormat="1" x14ac:dyDescent="0.2">
      <c r="A25" s="75" t="s">
        <v>117</v>
      </c>
      <c r="C25" s="77">
        <v>208.1076186594054</v>
      </c>
      <c r="D25" s="77"/>
      <c r="G25" s="77">
        <v>2360.833819887554</v>
      </c>
      <c r="H25" s="77"/>
      <c r="K25" s="77">
        <v>105.78770160106414</v>
      </c>
      <c r="L25" s="77"/>
      <c r="O25" s="77">
        <v>8.9975731895223419</v>
      </c>
      <c r="P25" s="77"/>
      <c r="S25" s="80">
        <v>7.1677505966753285</v>
      </c>
      <c r="T25" s="80"/>
      <c r="W25" s="77">
        <v>7.5978356216628526</v>
      </c>
      <c r="X25" s="77"/>
      <c r="AA25" s="77">
        <v>12.584691133623799</v>
      </c>
      <c r="AB25" s="77"/>
      <c r="AE25" s="77">
        <v>9.7477443609022565</v>
      </c>
      <c r="AF25" s="77"/>
      <c r="AI25" s="77">
        <v>31.943144215676146</v>
      </c>
      <c r="AJ25" s="77"/>
    </row>
    <row r="26" spans="1:56" x14ac:dyDescent="0.2">
      <c r="A26" s="54"/>
      <c r="C26" s="1">
        <v>13.675598118681531</v>
      </c>
      <c r="D26" s="1"/>
      <c r="G26" s="1">
        <v>152.43537526086564</v>
      </c>
      <c r="H26" s="1"/>
      <c r="K26" s="1">
        <v>139.77666773398673</v>
      </c>
      <c r="L26" s="1"/>
      <c r="O26" s="1">
        <v>2.111895884919794</v>
      </c>
      <c r="P26" s="1"/>
      <c r="S26" s="47">
        <v>0.49625410491407451</v>
      </c>
      <c r="T26" s="47"/>
      <c r="W26" s="1">
        <v>0.87908886603050107</v>
      </c>
      <c r="X26" s="1"/>
      <c r="AA26" s="1">
        <v>4.5964832198627841</v>
      </c>
      <c r="AB26" s="1"/>
      <c r="AE26" s="1">
        <v>1.5487233485687375</v>
      </c>
      <c r="AF26" s="1"/>
      <c r="AI26" s="1">
        <v>37.467133262393631</v>
      </c>
      <c r="AJ26" s="1"/>
    </row>
    <row r="27" spans="1:56" x14ac:dyDescent="0.2">
      <c r="C27" s="2">
        <v>6.5714067590496958E-2</v>
      </c>
      <c r="D27" s="2"/>
      <c r="G27" s="2">
        <v>6.4568447798721423E-2</v>
      </c>
      <c r="H27" s="2"/>
      <c r="K27" s="2">
        <v>1.3212941165987171</v>
      </c>
      <c r="L27" s="2"/>
      <c r="O27" s="2">
        <v>0.23471838910730874</v>
      </c>
      <c r="P27" s="2"/>
      <c r="S27" s="2">
        <v>6.9234287412881776E-2</v>
      </c>
      <c r="T27" s="2"/>
      <c r="W27" s="2">
        <v>0.11570253817074616</v>
      </c>
      <c r="X27" s="2"/>
      <c r="AA27" s="2">
        <v>0.36524402315936799</v>
      </c>
      <c r="AB27" s="2"/>
      <c r="AE27" s="2">
        <v>0.15888017691360412</v>
      </c>
      <c r="AF27" s="2"/>
      <c r="AI27" s="2">
        <v>1.1729319133213749</v>
      </c>
      <c r="AJ27" s="2"/>
    </row>
    <row r="28" spans="1:56" s="56" customFormat="1" ht="17" thickBot="1" x14ac:dyDescent="0.25">
      <c r="A28" s="55"/>
    </row>
    <row r="29" spans="1:56" s="4" customFormat="1" ht="22" thickTop="1" x14ac:dyDescent="0.25">
      <c r="A29" s="88" t="s">
        <v>191</v>
      </c>
      <c r="B29" s="84"/>
      <c r="C29" s="4" t="s">
        <v>28</v>
      </c>
      <c r="F29" s="14"/>
      <c r="G29" s="4" t="s">
        <v>32</v>
      </c>
      <c r="K29" s="4" t="s">
        <v>41</v>
      </c>
      <c r="O29" s="4" t="s">
        <v>50</v>
      </c>
      <c r="S29" s="4" t="s">
        <v>53</v>
      </c>
      <c r="W29" s="4" t="s">
        <v>56</v>
      </c>
      <c r="AA29" s="4" t="s">
        <v>59</v>
      </c>
      <c r="AE29" s="4" t="s">
        <v>62</v>
      </c>
      <c r="AI29" s="4" t="s">
        <v>79</v>
      </c>
    </row>
    <row r="30" spans="1:56" ht="21" x14ac:dyDescent="0.25">
      <c r="A30" s="97" t="s">
        <v>146</v>
      </c>
      <c r="C30" s="70" t="s">
        <v>149</v>
      </c>
      <c r="D30" s="70" t="s">
        <v>139</v>
      </c>
      <c r="G30" s="70" t="s">
        <v>149</v>
      </c>
      <c r="H30" s="70" t="s">
        <v>139</v>
      </c>
      <c r="K30" s="70" t="s">
        <v>149</v>
      </c>
      <c r="L30" s="70" t="s">
        <v>139</v>
      </c>
      <c r="O30" s="70" t="s">
        <v>149</v>
      </c>
      <c r="P30" s="70" t="s">
        <v>139</v>
      </c>
      <c r="S30" s="70" t="s">
        <v>149</v>
      </c>
      <c r="T30" s="70" t="s">
        <v>139</v>
      </c>
      <c r="W30" s="70" t="s">
        <v>149</v>
      </c>
      <c r="X30" s="70" t="s">
        <v>139</v>
      </c>
      <c r="AA30" s="70" t="s">
        <v>149</v>
      </c>
      <c r="AB30" s="70" t="s">
        <v>139</v>
      </c>
      <c r="AD30" s="95"/>
      <c r="AE30" s="70" t="s">
        <v>149</v>
      </c>
      <c r="AF30" s="70" t="s">
        <v>139</v>
      </c>
      <c r="AI30" s="70" t="s">
        <v>149</v>
      </c>
      <c r="AJ30" s="70" t="s">
        <v>139</v>
      </c>
      <c r="AM30" s="70"/>
      <c r="AN30" s="70"/>
      <c r="AQ30" s="70"/>
      <c r="AR30" s="70"/>
      <c r="AT30" s="95"/>
      <c r="AU30" s="70"/>
      <c r="AV30" s="70"/>
      <c r="AY30" s="70"/>
      <c r="AZ30" s="70"/>
      <c r="BC30" s="70"/>
      <c r="BD30" s="70"/>
    </row>
    <row r="31" spans="1:56" s="86" customFormat="1" x14ac:dyDescent="0.2">
      <c r="A31" s="85"/>
      <c r="B31" s="85"/>
      <c r="C31" s="86" cm="1">
        <f t="array" ref="C31:D35">LINEST(C47:C61,D47:D61,TRUE,TRUE)</f>
        <v>1.0317950449786146</v>
      </c>
      <c r="D31" s="86">
        <v>-1.0786519655867686</v>
      </c>
      <c r="F31" s="87"/>
      <c r="G31" s="86" cm="1">
        <f t="array" ref="G31:H35">LINEST(G47:G61,H47:H61,TRUE,TRUE)</f>
        <v>0.45193757087634812</v>
      </c>
      <c r="H31" s="86">
        <v>5.6817122422850916</v>
      </c>
      <c r="K31" s="86" cm="1">
        <f t="array" ref="K31:L35">LINEST(K47:K61,L47:L61,TRUE,TRUE)</f>
        <v>4.4435617401754008</v>
      </c>
      <c r="L31" s="86">
        <v>-59.206456784440036</v>
      </c>
      <c r="O31" s="86" cm="1">
        <f t="array" ref="O31:P35">LINEST(O47:O61,P47:P61,TRUE,TRUE)</f>
        <v>1.3181571165706694</v>
      </c>
      <c r="P31" s="86">
        <v>-11.120019212944335</v>
      </c>
      <c r="S31" s="86" cm="1">
        <f t="array" ref="S31:T35">LINEST(S47:S61,T47:T61,TRUE,TRUE)</f>
        <v>1.0129642211304759</v>
      </c>
      <c r="T31" s="86">
        <v>-18.751882882764903</v>
      </c>
      <c r="W31" s="86" cm="1">
        <f t="array" ref="W31:X35">LINEST(W47:W61,X47:X61,TRUE,TRUE)</f>
        <v>0.9574011510047914</v>
      </c>
      <c r="X31" s="86">
        <v>-0.22357787004731122</v>
      </c>
      <c r="AA31" s="86" cm="1">
        <f t="array" ref="AA31:AB35">LINEST(AA47:AA61,AB47:AB61,TRUE,TRUE)</f>
        <v>1.2883889813887965</v>
      </c>
      <c r="AB31" s="86">
        <v>-19.134323988957448</v>
      </c>
      <c r="AE31" s="86" cm="1">
        <f t="array" ref="AE31:AF35">LINEST(AE47:AE61,AF47:AF61,TRUE,TRUE)</f>
        <v>0.95708520304652533</v>
      </c>
      <c r="AF31" s="86">
        <v>-1.0700635445712372</v>
      </c>
      <c r="AI31" s="86" cm="1">
        <f t="array" ref="AI31:AJ35">LINEST(AI47:AI61,AJ47:AJ61,TRUE,TRUE)</f>
        <v>3.2898639048948866</v>
      </c>
      <c r="AJ31" s="86">
        <v>-43.690448735946688</v>
      </c>
    </row>
    <row r="32" spans="1:56" s="7" customFormat="1" x14ac:dyDescent="0.2">
      <c r="A32" s="73"/>
      <c r="C32" s="7">
        <v>7.5030125425082181E-2</v>
      </c>
      <c r="D32" s="7">
        <v>0.86435060155715349</v>
      </c>
      <c r="F32" s="14"/>
      <c r="G32" s="7">
        <v>5.7288716127674624E-2</v>
      </c>
      <c r="H32" s="7">
        <v>0.69992645715778101</v>
      </c>
      <c r="K32" s="7">
        <v>13.00797569814014</v>
      </c>
      <c r="L32" s="7">
        <v>466.39417148376464</v>
      </c>
      <c r="O32" s="7">
        <v>0.1208372907213444</v>
      </c>
      <c r="P32" s="7">
        <v>3.3057452352530743</v>
      </c>
      <c r="S32" s="7">
        <v>5.6006108502676545E-2</v>
      </c>
      <c r="T32" s="7">
        <v>17.880607012783987</v>
      </c>
      <c r="W32" s="7">
        <v>0.12490206596739034</v>
      </c>
      <c r="X32" s="7">
        <v>3.7316211583304022</v>
      </c>
      <c r="AA32" s="7">
        <v>5.4533058485709295E-2</v>
      </c>
      <c r="AB32" s="7">
        <v>7.0945643015896707</v>
      </c>
      <c r="AE32" s="7">
        <v>0.14903193546058743</v>
      </c>
      <c r="AF32" s="7">
        <v>2.2071759037127161</v>
      </c>
      <c r="AI32" s="7">
        <v>8.3936899443810817E-2</v>
      </c>
      <c r="AJ32" s="7">
        <v>11.013913491043876</v>
      </c>
    </row>
    <row r="33" spans="1:56" s="7" customFormat="1" x14ac:dyDescent="0.2">
      <c r="C33" s="7">
        <v>0.93567873447759797</v>
      </c>
      <c r="D33" s="7">
        <v>0.71935698836324302</v>
      </c>
      <c r="F33" s="14"/>
      <c r="G33" s="7">
        <v>0.8272028222581711</v>
      </c>
      <c r="H33" s="7">
        <v>0.33910148198369472</v>
      </c>
      <c r="K33" s="7">
        <v>8.8964894053806393E-3</v>
      </c>
      <c r="L33" s="7">
        <v>68.65741601495921</v>
      </c>
      <c r="O33" s="7">
        <v>0.90151217428812935</v>
      </c>
      <c r="P33" s="7">
        <v>6.7682669732897169</v>
      </c>
      <c r="S33" s="7">
        <v>0.96177906941108848</v>
      </c>
      <c r="T33" s="7">
        <v>26.34469772651741</v>
      </c>
      <c r="W33" s="7">
        <v>0.8188292597224941</v>
      </c>
      <c r="X33" s="7">
        <v>4.1084715539416017</v>
      </c>
      <c r="AA33" s="7">
        <v>0.97724010052221499</v>
      </c>
      <c r="AB33" s="7">
        <v>12.435155463472746</v>
      </c>
      <c r="AE33" s="7">
        <v>0.76033449700982236</v>
      </c>
      <c r="AF33" s="7">
        <v>3.7513553169539464</v>
      </c>
      <c r="AI33" s="7">
        <v>0.99160861544162515</v>
      </c>
      <c r="AJ33" s="7">
        <v>28.67555506540997</v>
      </c>
    </row>
    <row r="34" spans="1:56" s="1" customFormat="1" ht="21" x14ac:dyDescent="0.25">
      <c r="A34" s="97"/>
      <c r="C34" s="1">
        <v>189.11045125460609</v>
      </c>
      <c r="D34" s="1">
        <v>13</v>
      </c>
      <c r="F34" s="14"/>
      <c r="G34" s="1">
        <v>62.232710220666377</v>
      </c>
      <c r="H34" s="1">
        <v>13</v>
      </c>
      <c r="K34" s="1">
        <v>0.11669251600224954</v>
      </c>
      <c r="L34" s="1">
        <v>13</v>
      </c>
      <c r="O34" s="1">
        <v>118.99600972034794</v>
      </c>
      <c r="P34" s="1">
        <v>13</v>
      </c>
      <c r="S34" s="1">
        <v>327.12777291643135</v>
      </c>
      <c r="T34" s="1">
        <v>13</v>
      </c>
      <c r="W34" s="1">
        <v>58.755516261000082</v>
      </c>
      <c r="X34" s="1">
        <v>13</v>
      </c>
      <c r="AA34" s="1">
        <v>558.18002707739231</v>
      </c>
      <c r="AB34" s="1">
        <v>13</v>
      </c>
      <c r="AE34" s="1">
        <v>41.242266149303866</v>
      </c>
      <c r="AF34" s="1">
        <v>13</v>
      </c>
      <c r="AI34" s="1">
        <v>1536.2079894045253</v>
      </c>
      <c r="AJ34" s="1">
        <v>13</v>
      </c>
    </row>
    <row r="35" spans="1:56" s="7" customFormat="1" x14ac:dyDescent="0.2">
      <c r="A35" s="70"/>
      <c r="B35"/>
      <c r="C35" s="7">
        <v>97.859831802808529</v>
      </c>
      <c r="D35" s="7">
        <v>6.727168197191455</v>
      </c>
      <c r="F35" s="14"/>
      <c r="G35" s="7">
        <v>7.1561278404218331</v>
      </c>
      <c r="H35" s="7">
        <v>1.4948675960859943</v>
      </c>
      <c r="K35" s="7">
        <v>550.06993993468495</v>
      </c>
      <c r="L35" s="7">
        <v>61279.930060065315</v>
      </c>
      <c r="O35" s="7">
        <v>5451.1403083175846</v>
      </c>
      <c r="P35" s="7">
        <v>595.52269168241651</v>
      </c>
      <c r="S35" s="7">
        <v>227040.77305541295</v>
      </c>
      <c r="T35" s="7">
        <v>9022.560277920431</v>
      </c>
      <c r="W35" s="7">
        <v>991.76599937588469</v>
      </c>
      <c r="X35" s="7">
        <v>219.43400062411516</v>
      </c>
      <c r="AA35" s="7">
        <v>86313.10314512375</v>
      </c>
      <c r="AB35" s="7">
        <v>2010.2301882095692</v>
      </c>
      <c r="AE35" s="7">
        <v>580.38866605083126</v>
      </c>
      <c r="AF35" s="7">
        <v>182.94466728250239</v>
      </c>
      <c r="AI35" s="7">
        <v>1263204.5630419783</v>
      </c>
      <c r="AJ35" s="7">
        <v>10689.736958021671</v>
      </c>
    </row>
    <row r="36" spans="1:56" s="56" customFormat="1" ht="17" thickBot="1" x14ac:dyDescent="0.25">
      <c r="A36" s="55"/>
      <c r="C36" s="61"/>
      <c r="D36" s="61"/>
      <c r="G36" s="61"/>
      <c r="H36" s="61"/>
      <c r="K36" s="61"/>
      <c r="L36" s="61"/>
      <c r="O36" s="61"/>
      <c r="P36" s="61"/>
      <c r="S36" s="61"/>
      <c r="T36" s="61"/>
      <c r="W36" s="61"/>
      <c r="X36" s="61"/>
      <c r="AA36" s="61"/>
      <c r="AB36" s="61"/>
      <c r="AE36" s="61"/>
      <c r="AF36" s="61"/>
      <c r="AI36" s="61"/>
      <c r="AJ36" s="61"/>
    </row>
    <row r="37" spans="1:56" s="15" customFormat="1" ht="18" thickTop="1" x14ac:dyDescent="0.2">
      <c r="A37" s="53" t="s">
        <v>72</v>
      </c>
      <c r="C37" s="15" t="s">
        <v>28</v>
      </c>
      <c r="G37" s="15" t="s">
        <v>32</v>
      </c>
      <c r="K37" s="15" t="s">
        <v>41</v>
      </c>
      <c r="O37" s="15" t="s">
        <v>50</v>
      </c>
      <c r="S37" s="15" t="s">
        <v>53</v>
      </c>
      <c r="W37" s="15" t="s">
        <v>56</v>
      </c>
      <c r="AA37" s="15" t="s">
        <v>59</v>
      </c>
      <c r="AE37" s="15" t="s">
        <v>62</v>
      </c>
      <c r="AI37" s="15" t="s">
        <v>79</v>
      </c>
    </row>
    <row r="38" spans="1:56" ht="21" x14ac:dyDescent="0.25">
      <c r="A38" s="97"/>
      <c r="C38" s="70" t="s">
        <v>149</v>
      </c>
      <c r="D38" s="70" t="s">
        <v>139</v>
      </c>
      <c r="G38" s="70" t="s">
        <v>149</v>
      </c>
      <c r="H38" s="70" t="s">
        <v>139</v>
      </c>
      <c r="K38" s="70" t="s">
        <v>149</v>
      </c>
      <c r="L38" s="70" t="s">
        <v>139</v>
      </c>
      <c r="O38" s="70" t="s">
        <v>149</v>
      </c>
      <c r="P38" s="70" t="s">
        <v>139</v>
      </c>
      <c r="S38" s="70" t="s">
        <v>149</v>
      </c>
      <c r="T38" s="70" t="s">
        <v>139</v>
      </c>
      <c r="W38" s="70" t="s">
        <v>149</v>
      </c>
      <c r="X38" s="70" t="s">
        <v>139</v>
      </c>
      <c r="AA38" s="70" t="s">
        <v>149</v>
      </c>
      <c r="AB38" s="70" t="s">
        <v>139</v>
      </c>
      <c r="AD38" s="95"/>
      <c r="AE38" s="70" t="s">
        <v>149</v>
      </c>
      <c r="AF38" s="70" t="s">
        <v>139</v>
      </c>
      <c r="AI38" s="70" t="s">
        <v>149</v>
      </c>
      <c r="AJ38" s="70" t="s">
        <v>139</v>
      </c>
      <c r="AM38" s="70"/>
      <c r="AN38" s="70"/>
      <c r="AQ38" s="70"/>
      <c r="AR38" s="70"/>
      <c r="AT38" s="95"/>
      <c r="AU38" s="70"/>
      <c r="AV38" s="70"/>
      <c r="AY38" s="70"/>
      <c r="AZ38" s="70"/>
      <c r="BC38" s="70"/>
      <c r="BD38" s="70"/>
    </row>
    <row r="39" spans="1:56" ht="21" x14ac:dyDescent="0.25">
      <c r="A39" s="88" t="s">
        <v>192</v>
      </c>
      <c r="B39" s="5"/>
      <c r="C39" s="83" cm="1">
        <f t="array" ref="C39:D43">LINEST(C2:C16,D2:D16,TRUE,TRUE)</f>
        <v>4.9579878508305749E-3</v>
      </c>
      <c r="D39">
        <v>-1.0786519655867632</v>
      </c>
      <c r="F39" s="6"/>
      <c r="G39" s="83" cm="1">
        <f t="array" ref="G39:H43">LINEST(G2:G16,H2:H16,TRUE,TRUE)</f>
        <v>1.914313354329505E-4</v>
      </c>
      <c r="H39">
        <v>5.6817122422850916</v>
      </c>
      <c r="K39" s="83" cm="1">
        <f t="array" ref="K39:L43">LINEST(K2:K16,L2:L16,TRUE,TRUE)</f>
        <v>4.2004521063635107E-2</v>
      </c>
      <c r="L39">
        <v>-59.206456784441542</v>
      </c>
      <c r="O39" s="83" cm="1">
        <f t="array" ref="O39:P43">LINEST(O2:O16,P2:P16,TRUE,TRUE)</f>
        <v>0.14650140530178307</v>
      </c>
      <c r="P39">
        <v>-11.120019212944342</v>
      </c>
      <c r="S39" s="83" cm="1">
        <f t="array" ref="S39:T43">LINEST(S2:S16,T2:T16,TRUE,TRUE)</f>
        <v>0.14132247034380988</v>
      </c>
      <c r="T39">
        <v>-18.751882882764676</v>
      </c>
      <c r="W39" s="83" cm="1">
        <f t="array" ref="W39:X43">LINEST(W2:W16,X2:X16,TRUE,TRUE)</f>
        <v>0.12600972154162704</v>
      </c>
      <c r="X39">
        <v>-0.22357787004729346</v>
      </c>
      <c r="AA39" s="83" cm="1">
        <f t="array" ref="AA39:AB43">LINEST(AA2:AA16,AB2:AB16,TRUE,TRUE)</f>
        <v>0.10237748131509374</v>
      </c>
      <c r="AB39">
        <v>-19.134323988957476</v>
      </c>
      <c r="AE39" s="83" cm="1">
        <f t="array" ref="AE39:AF43">LINEST(AE2:AE16,AF2:AF16,TRUE,TRUE)</f>
        <v>9.8185299861304268E-2</v>
      </c>
      <c r="AF39">
        <v>-1.0700635445712425</v>
      </c>
      <c r="AI39" s="83" cm="1">
        <f t="array" ref="AI39:AJ43">LINEST(AI2:AI16,AJ2:AJ16,TRUE,TRUE)</f>
        <v>0.10299123601240173</v>
      </c>
      <c r="AJ39">
        <v>-43.690448735946745</v>
      </c>
      <c r="AM39" s="57"/>
    </row>
    <row r="40" spans="1:56" ht="21" x14ac:dyDescent="0.25">
      <c r="A40" s="94" t="s">
        <v>150</v>
      </c>
      <c r="B40" s="5"/>
      <c r="C40" s="83">
        <v>3.6053521686718517E-4</v>
      </c>
      <c r="D40">
        <v>0.8643506015571536</v>
      </c>
      <c r="F40" s="6"/>
      <c r="G40" s="6">
        <v>2.4266306101292338E-5</v>
      </c>
      <c r="H40">
        <v>0.69992645715778123</v>
      </c>
      <c r="K40">
        <v>0.12296302406866244</v>
      </c>
      <c r="L40">
        <v>466.3941714837643</v>
      </c>
      <c r="O40">
        <v>1.3429986972716071E-2</v>
      </c>
      <c r="P40">
        <v>3.3057452352530752</v>
      </c>
      <c r="S40">
        <v>7.8136240578256591E-3</v>
      </c>
      <c r="T40">
        <v>17.88060701278399</v>
      </c>
      <c r="W40">
        <v>1.6439164018141057E-2</v>
      </c>
      <c r="X40">
        <v>3.7316211583304031</v>
      </c>
      <c r="AA40">
        <v>4.3332854105578968E-3</v>
      </c>
      <c r="AB40">
        <v>7.0945643015896769</v>
      </c>
      <c r="AE40">
        <v>1.5288863755839512E-2</v>
      </c>
      <c r="AF40">
        <v>2.2071759037127174</v>
      </c>
      <c r="AI40">
        <v>2.6276968502874786E-3</v>
      </c>
      <c r="AJ40">
        <v>11.013913491043885</v>
      </c>
      <c r="AM40" s="57"/>
    </row>
    <row r="41" spans="1:56" x14ac:dyDescent="0.2">
      <c r="B41" s="5"/>
      <c r="C41" s="6">
        <v>0.93567873447759797</v>
      </c>
      <c r="D41">
        <v>0.71935698836324335</v>
      </c>
      <c r="F41" s="6"/>
      <c r="G41" s="6">
        <v>0.8272028222581711</v>
      </c>
      <c r="H41">
        <v>0.33910148198369466</v>
      </c>
      <c r="K41">
        <v>8.8964894053808752E-3</v>
      </c>
      <c r="L41">
        <v>68.65741601495921</v>
      </c>
      <c r="O41">
        <v>0.90151217428812935</v>
      </c>
      <c r="P41">
        <v>6.7682669732897178</v>
      </c>
      <c r="S41">
        <v>0.96177906941108837</v>
      </c>
      <c r="T41">
        <v>26.344697726517424</v>
      </c>
      <c r="W41">
        <v>0.81882925972249399</v>
      </c>
      <c r="X41">
        <v>4.1084715539416026</v>
      </c>
      <c r="AA41">
        <v>0.97724010052221488</v>
      </c>
      <c r="AB41">
        <v>12.435155463472755</v>
      </c>
      <c r="AE41">
        <v>0.76033449700982225</v>
      </c>
      <c r="AF41">
        <v>3.7513553169539473</v>
      </c>
      <c r="AI41">
        <v>0.99160861544162515</v>
      </c>
      <c r="AJ41">
        <v>28.675555065409991</v>
      </c>
      <c r="AM41" s="57"/>
    </row>
    <row r="42" spans="1:56" x14ac:dyDescent="0.2">
      <c r="B42" s="5"/>
      <c r="C42" s="6">
        <v>189.11045125460592</v>
      </c>
      <c r="D42">
        <v>13</v>
      </c>
      <c r="F42" s="6"/>
      <c r="G42" s="6">
        <v>62.232710220666384</v>
      </c>
      <c r="H42">
        <v>13</v>
      </c>
      <c r="K42">
        <v>0.11669251600225265</v>
      </c>
      <c r="L42">
        <v>13</v>
      </c>
      <c r="O42">
        <v>118.9960097203479</v>
      </c>
      <c r="P42">
        <v>13</v>
      </c>
      <c r="S42">
        <v>327.12777291643096</v>
      </c>
      <c r="T42">
        <v>13</v>
      </c>
      <c r="W42">
        <v>58.755516261000068</v>
      </c>
      <c r="X42">
        <v>13</v>
      </c>
      <c r="AA42">
        <v>558.18002707739129</v>
      </c>
      <c r="AB42">
        <v>13</v>
      </c>
      <c r="AE42">
        <v>41.242266149303845</v>
      </c>
      <c r="AF42">
        <v>13</v>
      </c>
      <c r="AI42">
        <v>1536.2079894045228</v>
      </c>
      <c r="AJ42">
        <v>13</v>
      </c>
      <c r="AM42" s="57"/>
    </row>
    <row r="43" spans="1:56" x14ac:dyDescent="0.2">
      <c r="B43" s="5"/>
      <c r="C43" s="6">
        <v>97.859831802808529</v>
      </c>
      <c r="D43">
        <v>6.7271681971914603</v>
      </c>
      <c r="F43" s="6"/>
      <c r="G43" s="6">
        <v>7.1561278404218331</v>
      </c>
      <c r="H43">
        <v>1.4948675960859941</v>
      </c>
      <c r="K43">
        <v>550.06993993469951</v>
      </c>
      <c r="L43">
        <v>61279.9300600653</v>
      </c>
      <c r="O43">
        <v>5451.1403083175846</v>
      </c>
      <c r="P43">
        <v>595.52269168241662</v>
      </c>
      <c r="S43">
        <v>227040.77305541292</v>
      </c>
      <c r="T43">
        <v>9022.5602779204401</v>
      </c>
      <c r="W43">
        <v>991.76599937588458</v>
      </c>
      <c r="X43">
        <v>219.43400062411521</v>
      </c>
      <c r="AA43">
        <v>86313.103145123736</v>
      </c>
      <c r="AB43">
        <v>2010.2301882095724</v>
      </c>
      <c r="AE43">
        <v>580.38866605083115</v>
      </c>
      <c r="AF43">
        <v>182.94466728250245</v>
      </c>
      <c r="AI43">
        <v>1263204.5630419783</v>
      </c>
      <c r="AJ43">
        <v>10689.736958021689</v>
      </c>
      <c r="AM43" s="57"/>
    </row>
    <row r="44" spans="1:56" x14ac:dyDescent="0.2">
      <c r="C44" s="2"/>
      <c r="F44" s="2"/>
      <c r="G44" s="2"/>
      <c r="J44" s="2"/>
      <c r="K44" s="2"/>
      <c r="N44" s="2"/>
      <c r="O44" s="2"/>
      <c r="R44" s="2"/>
      <c r="S44" s="2"/>
      <c r="V44" s="2"/>
      <c r="W44" s="2"/>
      <c r="Z44" s="2"/>
      <c r="AA44" s="2"/>
      <c r="AD44" s="2"/>
      <c r="AE44" s="2"/>
      <c r="AH44" s="2"/>
      <c r="AI44" s="2"/>
    </row>
    <row r="45" spans="1:56" s="56" customFormat="1" ht="17" thickBot="1" x14ac:dyDescent="0.25">
      <c r="A45" s="55"/>
      <c r="C45" s="61"/>
      <c r="F45" s="61"/>
      <c r="I45" s="61"/>
      <c r="L45" s="61"/>
      <c r="O45" s="61"/>
      <c r="R45" s="61"/>
      <c r="V45" s="61"/>
      <c r="X45" s="61"/>
      <c r="AA45" s="61"/>
    </row>
    <row r="46" spans="1:56" s="15" customFormat="1" ht="18" thickTop="1" x14ac:dyDescent="0.2">
      <c r="A46" s="53" t="s">
        <v>76</v>
      </c>
      <c r="B46" s="15" t="s">
        <v>22</v>
      </c>
      <c r="C46" s="15" t="s">
        <v>28</v>
      </c>
      <c r="D46" s="15" t="s">
        <v>106</v>
      </c>
      <c r="E46" s="15" t="s">
        <v>105</v>
      </c>
      <c r="F46" s="15" t="s">
        <v>144</v>
      </c>
      <c r="G46" s="15" t="s">
        <v>32</v>
      </c>
      <c r="H46" s="15" t="s">
        <v>90</v>
      </c>
      <c r="I46" s="15" t="s">
        <v>107</v>
      </c>
      <c r="J46" s="15" t="s">
        <v>144</v>
      </c>
      <c r="K46" s="15" t="s">
        <v>41</v>
      </c>
      <c r="L46" s="15" t="s">
        <v>92</v>
      </c>
      <c r="M46" s="15" t="s">
        <v>108</v>
      </c>
      <c r="N46" s="15" t="s">
        <v>144</v>
      </c>
      <c r="O46" s="15" t="s">
        <v>50</v>
      </c>
      <c r="P46" s="15" t="s">
        <v>95</v>
      </c>
      <c r="Q46" s="15" t="s">
        <v>109</v>
      </c>
      <c r="R46" s="15" t="s">
        <v>144</v>
      </c>
      <c r="S46" s="15" t="s">
        <v>53</v>
      </c>
      <c r="T46" s="15" t="s">
        <v>96</v>
      </c>
      <c r="U46" s="15" t="s">
        <v>110</v>
      </c>
      <c r="V46" s="15" t="s">
        <v>144</v>
      </c>
      <c r="W46" s="15" t="s">
        <v>56</v>
      </c>
      <c r="X46" s="15" t="s">
        <v>97</v>
      </c>
      <c r="Y46" s="15" t="s">
        <v>111</v>
      </c>
      <c r="Z46" s="15" t="s">
        <v>144</v>
      </c>
      <c r="AA46" s="15" t="s">
        <v>59</v>
      </c>
      <c r="AB46" s="15" t="s">
        <v>98</v>
      </c>
      <c r="AC46" s="15" t="s">
        <v>112</v>
      </c>
      <c r="AD46" s="15" t="s">
        <v>144</v>
      </c>
      <c r="AE46" s="15" t="s">
        <v>62</v>
      </c>
      <c r="AF46" s="15" t="s">
        <v>113</v>
      </c>
      <c r="AG46" s="15" t="s">
        <v>114</v>
      </c>
      <c r="AH46" s="15" t="s">
        <v>144</v>
      </c>
      <c r="AI46" s="15" t="s">
        <v>79</v>
      </c>
      <c r="AJ46" s="15" t="s">
        <v>115</v>
      </c>
      <c r="AK46" s="15" t="s">
        <v>116</v>
      </c>
      <c r="AL46" s="15" t="s">
        <v>144</v>
      </c>
    </row>
    <row r="47" spans="1:56" x14ac:dyDescent="0.2">
      <c r="A47" s="51" t="s">
        <v>23</v>
      </c>
      <c r="B47" s="5" t="s">
        <v>23</v>
      </c>
      <c r="C47" s="47">
        <v>13.24</v>
      </c>
      <c r="D47" s="47">
        <f t="shared" ref="D47:D61" si="9">E2/C$25*$AN2</f>
        <v>14.026760421702271</v>
      </c>
      <c r="E47" s="47">
        <f t="shared" ref="E47:E61" si="10">(D47*C$31)+D$31</f>
        <v>13.394089934627777</v>
      </c>
      <c r="F47" s="47">
        <f t="shared" ref="F47:F61" si="11">D2*C$39+D$39</f>
        <v>13.394089934627775</v>
      </c>
      <c r="G47" s="47">
        <v>10.251681814091604</v>
      </c>
      <c r="H47" s="47">
        <f t="shared" ref="H47:H61" si="12">I2/G$25*$AN2</f>
        <v>10.808767848138508</v>
      </c>
      <c r="I47" s="47">
        <f t="shared" ref="I47:I61" si="13">(H47*G$31)+H$31</f>
        <v>10.566600527739181</v>
      </c>
      <c r="J47" s="47">
        <f t="shared" ref="J47:J61" si="14">H2*G$39+H$39</f>
        <v>10.566600527739183</v>
      </c>
      <c r="K47">
        <v>166</v>
      </c>
      <c r="L47" s="1">
        <f t="shared" ref="L47:L61" si="15">M2/K$25*$AN2</f>
        <v>36.263674904710712</v>
      </c>
      <c r="M47" s="1">
        <f t="shared" ref="M47:M61" si="16">(L47*K$31)+L$31</f>
        <v>101.93342158029131</v>
      </c>
      <c r="N47" s="1">
        <f t="shared" ref="N47:N61" si="17">L2*K$39+L$39</f>
        <v>101.93342158029137</v>
      </c>
      <c r="O47" s="6">
        <v>0.27</v>
      </c>
      <c r="P47" s="1">
        <f t="shared" ref="P47:P61" si="18">Q2/O$25*$AN2</f>
        <v>6.5296974367026719</v>
      </c>
      <c r="Q47" s="1">
        <f t="shared" ref="Q47:Q61" si="19">(P47*O$31)+P$31</f>
        <v>-2.5128520677014503</v>
      </c>
      <c r="R47" s="1"/>
      <c r="S47">
        <v>108</v>
      </c>
      <c r="T47" s="1">
        <f t="shared" ref="T47:T61" si="20">U2/S$25*$AN2</f>
        <v>118.6994082251791</v>
      </c>
      <c r="U47" s="1">
        <f t="shared" ref="U47:U61" si="21">(T47*S$31)+T$31</f>
        <v>101.48637071870205</v>
      </c>
      <c r="V47" s="1">
        <f t="shared" ref="V47:V61" si="22">T2*S$39+T$39</f>
        <v>101.4863707187021</v>
      </c>
      <c r="W47">
        <v>16</v>
      </c>
      <c r="X47" s="1">
        <f t="shared" ref="X47:X61" si="23">Y2/W$25*$AN2</f>
        <v>20.763606754629983</v>
      </c>
      <c r="Y47" s="1">
        <f t="shared" ref="Y47:Y61" si="24">(X47*W$31)+X$31</f>
        <v>19.655523135846295</v>
      </c>
      <c r="Z47" s="1">
        <f t="shared" ref="Z47:Z61" si="25">X2*W$39+X$39</f>
        <v>19.655523135846302</v>
      </c>
      <c r="AA47">
        <v>22</v>
      </c>
      <c r="AB47" s="1">
        <f t="shared" ref="AB47:AB61" si="26">AC2/AA$25*$AN2</f>
        <v>38.125953568626336</v>
      </c>
      <c r="AC47" s="1">
        <f t="shared" ref="AC47:AC61" si="27">(AB47*AA$31)+AB$31</f>
        <v>29.986734493801592</v>
      </c>
      <c r="AD47" s="1">
        <f t="shared" ref="AD47:AD61" si="28">AB2*AA$39+AB$39</f>
        <v>29.986734493801549</v>
      </c>
      <c r="AE47">
        <v>2</v>
      </c>
      <c r="AF47" s="1">
        <f t="shared" ref="AF47:AF61" si="29">AG2/AE$25*$AN2</f>
        <v>5.1342662564708501</v>
      </c>
      <c r="AG47" s="1">
        <f t="shared" ref="AG47:AG61" si="30">(AF47*AE$31)+AF$31</f>
        <v>3.8438667179980897</v>
      </c>
      <c r="AH47" s="1">
        <f t="shared" ref="AH47:AH61" si="31">AF2*AE$39+AF$39</f>
        <v>3.8438667179980852</v>
      </c>
      <c r="AI47" s="1">
        <v>7.7</v>
      </c>
      <c r="AJ47" s="1">
        <f t="shared" ref="AJ47:AJ61" si="32">AK2/AI$25*$AN2</f>
        <v>25.374839083093971</v>
      </c>
      <c r="AK47" s="1">
        <f t="shared" ref="AK47:AK61" si="33">(AJ47*AI$31)+AJ$31</f>
        <v>39.78931845604022</v>
      </c>
      <c r="AL47" s="1">
        <f t="shared" ref="AL47:AL61" si="34">AJ2*AI$39+AJ$39</f>
        <v>39.789318456040178</v>
      </c>
    </row>
    <row r="48" spans="1:56" x14ac:dyDescent="0.2">
      <c r="A48" s="51" t="s">
        <v>23</v>
      </c>
      <c r="B48" s="5" t="s">
        <v>23</v>
      </c>
      <c r="C48" s="47">
        <v>13.24</v>
      </c>
      <c r="D48" s="47">
        <f t="shared" si="9"/>
        <v>15.130063445001257</v>
      </c>
      <c r="E48" s="47">
        <f t="shared" si="10"/>
        <v>14.532472527177596</v>
      </c>
      <c r="F48" s="47">
        <f t="shared" si="11"/>
        <v>14.532472527177596</v>
      </c>
      <c r="G48" s="47">
        <v>10.251681814091604</v>
      </c>
      <c r="H48" s="47">
        <f t="shared" si="12"/>
        <v>11.278806381285262</v>
      </c>
      <c r="I48" s="47">
        <f t="shared" si="13"/>
        <v>10.779028600627807</v>
      </c>
      <c r="J48" s="47">
        <f t="shared" si="14"/>
        <v>10.779028600627809</v>
      </c>
      <c r="K48">
        <v>166</v>
      </c>
      <c r="L48" s="1">
        <f t="shared" si="15"/>
        <v>38.188377035813971</v>
      </c>
      <c r="M48" s="1">
        <f t="shared" si="16"/>
        <v>110.4859543312958</v>
      </c>
      <c r="N48" s="1">
        <f t="shared" si="17"/>
        <v>110.48595433129597</v>
      </c>
      <c r="O48" s="6">
        <v>0.27</v>
      </c>
      <c r="P48" s="1">
        <f t="shared" si="18"/>
        <v>12.128156845576864</v>
      </c>
      <c r="Q48" s="1">
        <f t="shared" si="19"/>
        <v>4.8667970439380888</v>
      </c>
      <c r="R48" s="1">
        <f t="shared" ref="R48:R61" si="35">P3*O$39+P$39</f>
        <v>4.8667970439380852</v>
      </c>
      <c r="S48">
        <v>108</v>
      </c>
      <c r="T48" s="1">
        <f t="shared" si="20"/>
        <v>120.84287401112024</v>
      </c>
      <c r="U48" s="1">
        <f t="shared" si="21"/>
        <v>103.65762486907775</v>
      </c>
      <c r="V48" s="1">
        <f t="shared" si="22"/>
        <v>103.65762486907784</v>
      </c>
      <c r="W48">
        <v>16</v>
      </c>
      <c r="X48" s="1">
        <f t="shared" si="23"/>
        <v>19.598839755271644</v>
      </c>
      <c r="Y48" s="1">
        <f t="shared" si="24"/>
        <v>18.540373870008224</v>
      </c>
      <c r="Z48" s="1">
        <f t="shared" si="25"/>
        <v>18.540373870008231</v>
      </c>
      <c r="AA48">
        <v>22</v>
      </c>
      <c r="AB48" s="1">
        <f t="shared" si="26"/>
        <v>34.955648506362458</v>
      </c>
      <c r="AC48" s="1">
        <f t="shared" si="27"/>
        <v>25.902148383939689</v>
      </c>
      <c r="AD48" s="1">
        <f t="shared" si="28"/>
        <v>25.902148383939654</v>
      </c>
      <c r="AE48">
        <v>2</v>
      </c>
      <c r="AF48" s="1">
        <f t="shared" si="29"/>
        <v>5.7140088503652038</v>
      </c>
      <c r="AG48" s="1">
        <f t="shared" si="30"/>
        <v>4.3987297761901862</v>
      </c>
      <c r="AH48" s="1">
        <f t="shared" si="31"/>
        <v>4.3987297761901845</v>
      </c>
      <c r="AI48" s="1">
        <v>7.7</v>
      </c>
      <c r="AJ48" s="1">
        <f t="shared" si="32"/>
        <v>18.860237926337547</v>
      </c>
      <c r="AK48" s="1">
        <f t="shared" si="33"/>
        <v>18.357167255640789</v>
      </c>
      <c r="AL48" s="1">
        <f t="shared" si="34"/>
        <v>18.357167255640753</v>
      </c>
    </row>
    <row r="49" spans="1:38" x14ac:dyDescent="0.2">
      <c r="A49" s="51" t="s">
        <v>23</v>
      </c>
      <c r="B49" s="5" t="s">
        <v>23</v>
      </c>
      <c r="C49" s="47">
        <v>13.24</v>
      </c>
      <c r="D49" s="47">
        <f t="shared" si="9"/>
        <v>13.545753569685402</v>
      </c>
      <c r="E49" s="47">
        <f t="shared" si="10"/>
        <v>12.897789448116011</v>
      </c>
      <c r="F49" s="47">
        <f t="shared" si="11"/>
        <v>12.89778944811601</v>
      </c>
      <c r="G49" s="47">
        <v>10.251681814091604</v>
      </c>
      <c r="H49" s="47">
        <f t="shared" si="12"/>
        <v>10.800529981143582</v>
      </c>
      <c r="I49" s="47">
        <f t="shared" si="13"/>
        <v>10.562877526140291</v>
      </c>
      <c r="J49" s="47">
        <f t="shared" si="14"/>
        <v>10.562877526140294</v>
      </c>
      <c r="K49">
        <v>166</v>
      </c>
      <c r="L49" s="1">
        <f t="shared" si="15"/>
        <v>35.665014309776765</v>
      </c>
      <c r="M49" s="1">
        <f t="shared" si="16"/>
        <v>99.273236265292184</v>
      </c>
      <c r="N49" s="1">
        <f t="shared" si="17"/>
        <v>99.273236265292212</v>
      </c>
      <c r="O49" s="6">
        <v>0.27</v>
      </c>
      <c r="P49" s="1">
        <f t="shared" si="18"/>
        <v>14.901782602959706</v>
      </c>
      <c r="Q49" s="1">
        <f t="shared" si="19"/>
        <v>8.5228715747359942</v>
      </c>
      <c r="R49" s="1">
        <f t="shared" si="35"/>
        <v>8.5228715747359942</v>
      </c>
      <c r="S49">
        <v>108</v>
      </c>
      <c r="T49" s="1">
        <f t="shared" si="20"/>
        <v>126.188776738605</v>
      </c>
      <c r="U49" s="1">
        <f t="shared" si="21"/>
        <v>109.07283306166363</v>
      </c>
      <c r="V49" s="1">
        <f t="shared" si="22"/>
        <v>109.07283306166369</v>
      </c>
      <c r="W49">
        <v>16</v>
      </c>
      <c r="X49" s="1">
        <f t="shared" si="23"/>
        <v>26.470672629885648</v>
      </c>
      <c r="Y49" s="1">
        <f t="shared" si="24"/>
        <v>25.119474573676236</v>
      </c>
      <c r="Z49" s="1">
        <f t="shared" si="25"/>
        <v>25.119474573676236</v>
      </c>
      <c r="AA49">
        <v>22</v>
      </c>
      <c r="AB49" s="1">
        <f t="shared" si="26"/>
        <v>37.027728969874794</v>
      </c>
      <c r="AC49" s="1">
        <f t="shared" si="27"/>
        <v>28.57179402167997</v>
      </c>
      <c r="AD49" s="1">
        <f t="shared" si="28"/>
        <v>28.571794021679928</v>
      </c>
      <c r="AE49">
        <v>2</v>
      </c>
      <c r="AF49" s="1">
        <f t="shared" si="29"/>
        <v>6.0882630655530354</v>
      </c>
      <c r="AG49" s="1">
        <f t="shared" si="30"/>
        <v>4.7569229477242505</v>
      </c>
      <c r="AH49" s="1">
        <f t="shared" si="31"/>
        <v>4.7569229477242478</v>
      </c>
      <c r="AI49" s="1">
        <v>7.7</v>
      </c>
      <c r="AJ49" s="1">
        <f t="shared" si="32"/>
        <v>19.783082548766437</v>
      </c>
      <c r="AK49" s="1">
        <f t="shared" si="33"/>
        <v>21.393200468795953</v>
      </c>
      <c r="AL49" s="1">
        <f t="shared" si="34"/>
        <v>21.393200468795897</v>
      </c>
    </row>
    <row r="50" spans="1:38" x14ac:dyDescent="0.2">
      <c r="A50" s="51" t="s">
        <v>23</v>
      </c>
      <c r="B50" s="5" t="s">
        <v>23</v>
      </c>
      <c r="C50" s="47">
        <v>13.24</v>
      </c>
      <c r="D50" s="47">
        <f t="shared" si="9"/>
        <v>14.324097133612941</v>
      </c>
      <c r="E50" s="47">
        <f t="shared" si="10"/>
        <v>13.700880480667442</v>
      </c>
      <c r="F50" s="47">
        <f t="shared" si="11"/>
        <v>13.700880480667443</v>
      </c>
      <c r="G50" s="47">
        <v>10.251681814091604</v>
      </c>
      <c r="H50" s="47">
        <f t="shared" si="12"/>
        <v>10.929155860359032</v>
      </c>
      <c r="I50" s="47">
        <f t="shared" si="13"/>
        <v>10.621008393544756</v>
      </c>
      <c r="J50" s="47">
        <f t="shared" si="14"/>
        <v>10.621008393544759</v>
      </c>
      <c r="K50">
        <v>166</v>
      </c>
      <c r="L50" s="1">
        <f t="shared" si="15"/>
        <v>36.302495264989702</v>
      </c>
      <c r="M50" s="1">
        <f t="shared" si="16"/>
        <v>102.10592224796684</v>
      </c>
      <c r="N50" s="1">
        <f t="shared" si="17"/>
        <v>102.10592224796693</v>
      </c>
      <c r="O50" s="6">
        <v>0.27</v>
      </c>
      <c r="P50" s="1">
        <f t="shared" si="18"/>
        <v>12.596737191513597</v>
      </c>
      <c r="Q50" s="1">
        <f t="shared" si="19"/>
        <v>5.4844595616197402</v>
      </c>
      <c r="R50" s="1">
        <f t="shared" si="35"/>
        <v>5.4844595616197367</v>
      </c>
      <c r="S50">
        <v>108</v>
      </c>
      <c r="T50" s="1">
        <f t="shared" si="20"/>
        <v>130.18447580552282</v>
      </c>
      <c r="U50" s="1">
        <f t="shared" si="21"/>
        <v>113.12033325485581</v>
      </c>
      <c r="V50" s="1">
        <f t="shared" si="22"/>
        <v>113.12033325485589</v>
      </c>
      <c r="W50">
        <v>16</v>
      </c>
      <c r="X50" s="1">
        <f t="shared" si="23"/>
        <v>19.551951312560714</v>
      </c>
      <c r="Y50" s="1">
        <f t="shared" si="24"/>
        <v>18.495482820987959</v>
      </c>
      <c r="Z50" s="1">
        <f t="shared" si="25"/>
        <v>18.49548282098797</v>
      </c>
      <c r="AA50">
        <v>22</v>
      </c>
      <c r="AB50" s="1">
        <f t="shared" si="26"/>
        <v>33.663897857314943</v>
      </c>
      <c r="AC50" s="1">
        <f t="shared" si="27"/>
        <v>24.237871081005039</v>
      </c>
      <c r="AD50" s="1">
        <f t="shared" si="28"/>
        <v>24.237871081005004</v>
      </c>
      <c r="AE50">
        <v>2</v>
      </c>
      <c r="AF50" s="1">
        <f t="shared" si="29"/>
        <v>7.1118510196745337</v>
      </c>
      <c r="AG50" s="1">
        <f t="shared" si="30"/>
        <v>5.7365838326306022</v>
      </c>
      <c r="AH50" s="1">
        <f t="shared" si="31"/>
        <v>5.7365838326306005</v>
      </c>
      <c r="AI50" s="1">
        <v>7.7</v>
      </c>
      <c r="AJ50" s="1">
        <f t="shared" si="32"/>
        <v>16.362971705690384</v>
      </c>
      <c r="AK50" s="1">
        <f t="shared" si="33"/>
        <v>10.141501255420422</v>
      </c>
      <c r="AL50" s="1">
        <f t="shared" si="34"/>
        <v>10.14150125542038</v>
      </c>
    </row>
    <row r="51" spans="1:38" x14ac:dyDescent="0.2">
      <c r="A51" s="51" t="s">
        <v>23</v>
      </c>
      <c r="B51" s="5" t="s">
        <v>23</v>
      </c>
      <c r="C51" s="47">
        <v>13.24</v>
      </c>
      <c r="D51" s="47">
        <f t="shared" si="9"/>
        <v>13.334386149857847</v>
      </c>
      <c r="E51" s="47">
        <f t="shared" si="10"/>
        <v>12.679701591668024</v>
      </c>
      <c r="F51" s="47">
        <f t="shared" si="11"/>
        <v>12.679701591668023</v>
      </c>
      <c r="G51" s="47">
        <v>10.251681814091604</v>
      </c>
      <c r="H51" s="47">
        <f t="shared" si="12"/>
        <v>10.515880017245145</v>
      </c>
      <c r="I51" s="47">
        <f t="shared" si="13"/>
        <v>10.434233512905992</v>
      </c>
      <c r="J51" s="47">
        <f t="shared" si="14"/>
        <v>10.434233512905994</v>
      </c>
      <c r="K51">
        <v>166</v>
      </c>
      <c r="L51" s="1">
        <f t="shared" si="15"/>
        <v>35.976296321014061</v>
      </c>
      <c r="M51" s="1">
        <f t="shared" si="16"/>
        <v>100.65643710083108</v>
      </c>
      <c r="N51" s="1">
        <f t="shared" si="17"/>
        <v>100.65643710083111</v>
      </c>
      <c r="O51" s="6">
        <v>0.27</v>
      </c>
      <c r="P51" s="1">
        <f t="shared" si="18"/>
        <v>19.134809072045833</v>
      </c>
      <c r="Q51" s="1">
        <f t="shared" si="19"/>
        <v>14.102665539593886</v>
      </c>
      <c r="R51" s="1">
        <f t="shared" si="35"/>
        <v>14.102665539593882</v>
      </c>
      <c r="S51">
        <v>108</v>
      </c>
      <c r="T51" s="1">
        <f t="shared" si="20"/>
        <v>131.58589682911523</v>
      </c>
      <c r="U51" s="1">
        <f t="shared" si="21"/>
        <v>114.53992261049495</v>
      </c>
      <c r="V51" s="1">
        <f t="shared" si="22"/>
        <v>114.53992261049504</v>
      </c>
      <c r="W51">
        <v>16</v>
      </c>
      <c r="X51" s="1">
        <f t="shared" si="23"/>
        <v>13.370798903340537</v>
      </c>
      <c r="Y51" s="1">
        <f t="shared" si="24"/>
        <v>12.577640389864522</v>
      </c>
      <c r="Z51" s="1">
        <f t="shared" si="25"/>
        <v>12.577640389864531</v>
      </c>
      <c r="AA51">
        <v>22</v>
      </c>
      <c r="AB51" s="1">
        <f t="shared" si="26"/>
        <v>28.04109856411473</v>
      </c>
      <c r="AC51" s="1">
        <f t="shared" si="27"/>
        <v>16.993518427085178</v>
      </c>
      <c r="AD51" s="1">
        <f t="shared" si="28"/>
        <v>16.993518427085135</v>
      </c>
      <c r="AE51" s="1">
        <v>2</v>
      </c>
      <c r="AF51" s="1">
        <f t="shared" si="29"/>
        <v>1.4261423163266014</v>
      </c>
      <c r="AG51" s="1">
        <f t="shared" si="30"/>
        <v>0.29487616382345005</v>
      </c>
      <c r="AH51" s="1">
        <f t="shared" si="31"/>
        <v>0.29487616382344495</v>
      </c>
      <c r="AI51" s="1">
        <v>7.7</v>
      </c>
      <c r="AJ51" s="1">
        <f t="shared" si="32"/>
        <v>19.081865863668423</v>
      </c>
      <c r="AK51" s="1">
        <f t="shared" si="33"/>
        <v>19.086293006981947</v>
      </c>
      <c r="AL51" s="1">
        <f t="shared" si="34"/>
        <v>19.08629300698189</v>
      </c>
    </row>
    <row r="52" spans="1:38" x14ac:dyDescent="0.2">
      <c r="A52" s="51" t="s">
        <v>24</v>
      </c>
      <c r="B52" s="5" t="s">
        <v>24</v>
      </c>
      <c r="C52" s="47">
        <v>11.4</v>
      </c>
      <c r="D52" s="47">
        <f t="shared" si="9"/>
        <v>11.339759429976652</v>
      </c>
      <c r="E52" s="47">
        <f t="shared" si="10"/>
        <v>10.621655625512661</v>
      </c>
      <c r="F52" s="47">
        <f t="shared" si="11"/>
        <v>10.621655625512659</v>
      </c>
      <c r="G52" s="47">
        <v>11.117568613335733</v>
      </c>
      <c r="H52" s="47">
        <f t="shared" si="12"/>
        <v>11.508850631516696</v>
      </c>
      <c r="I52" s="47">
        <f t="shared" si="13"/>
        <v>10.882994240271472</v>
      </c>
      <c r="J52" s="47">
        <f t="shared" si="14"/>
        <v>10.882994240271472</v>
      </c>
      <c r="K52">
        <v>121</v>
      </c>
      <c r="L52" s="1">
        <f t="shared" si="15"/>
        <v>36.884661948097353</v>
      </c>
      <c r="M52" s="1">
        <f t="shared" si="16"/>
        <v>104.69281584742882</v>
      </c>
      <c r="N52" s="1">
        <f t="shared" si="17"/>
        <v>104.69281584742893</v>
      </c>
      <c r="O52" s="1">
        <v>11</v>
      </c>
      <c r="P52" s="1">
        <f t="shared" si="18"/>
        <v>15.308680909729866</v>
      </c>
      <c r="Q52" s="1">
        <f t="shared" si="19"/>
        <v>9.0592274735256346</v>
      </c>
      <c r="R52" s="1">
        <f t="shared" si="35"/>
        <v>9.0592274735256346</v>
      </c>
      <c r="S52">
        <v>403</v>
      </c>
      <c r="T52" s="1">
        <f t="shared" si="20"/>
        <v>396.4959037054636</v>
      </c>
      <c r="U52" s="1">
        <f t="shared" si="21"/>
        <v>382.88428139566423</v>
      </c>
      <c r="V52" s="1">
        <f t="shared" si="22"/>
        <v>382.88428139566395</v>
      </c>
      <c r="W52" s="1">
        <v>27.6</v>
      </c>
      <c r="X52" s="1">
        <f t="shared" si="23"/>
        <v>24.502443641726263</v>
      </c>
      <c r="Y52" s="1">
        <f t="shared" si="24"/>
        <v>23.235089874971447</v>
      </c>
      <c r="Z52" s="1">
        <f t="shared" si="25"/>
        <v>23.235089874971447</v>
      </c>
      <c r="AA52">
        <v>179</v>
      </c>
      <c r="AB52" s="1">
        <f t="shared" si="26"/>
        <v>146.98956504721068</v>
      </c>
      <c r="AC52" s="1">
        <f t="shared" si="27"/>
        <v>170.24541199700056</v>
      </c>
      <c r="AD52" s="1">
        <f t="shared" si="28"/>
        <v>170.2454119970005</v>
      </c>
      <c r="AE52">
        <v>19</v>
      </c>
      <c r="AF52" s="1">
        <f t="shared" si="29"/>
        <v>24.176485756529146</v>
      </c>
      <c r="AG52" s="1">
        <f t="shared" si="30"/>
        <v>22.06889323466789</v>
      </c>
      <c r="AH52" s="1">
        <f t="shared" si="31"/>
        <v>22.06889323466789</v>
      </c>
      <c r="AI52" s="1">
        <v>139</v>
      </c>
      <c r="AJ52" s="1">
        <f t="shared" si="32"/>
        <v>51.2731712518653</v>
      </c>
      <c r="AK52" s="1">
        <f t="shared" si="33"/>
        <v>124.99130665505913</v>
      </c>
      <c r="AL52" s="1">
        <f t="shared" si="34"/>
        <v>124.99130665505908</v>
      </c>
    </row>
    <row r="53" spans="1:38" x14ac:dyDescent="0.2">
      <c r="A53" s="51" t="s">
        <v>24</v>
      </c>
      <c r="B53" s="5" t="s">
        <v>24</v>
      </c>
      <c r="C53" s="47">
        <v>11.4</v>
      </c>
      <c r="D53" s="47">
        <f t="shared" si="9"/>
        <v>12.361204548271511</v>
      </c>
      <c r="E53" s="47">
        <f t="shared" si="10"/>
        <v>11.67557763728689</v>
      </c>
      <c r="F53" s="47">
        <f t="shared" si="11"/>
        <v>11.67557763728689</v>
      </c>
      <c r="G53" s="47">
        <v>11.117568613335733</v>
      </c>
      <c r="H53" s="47">
        <f t="shared" si="12"/>
        <v>11.32035612321978</v>
      </c>
      <c r="I53" s="47">
        <f t="shared" si="13"/>
        <v>10.797806490068233</v>
      </c>
      <c r="J53" s="47">
        <f t="shared" si="14"/>
        <v>10.797806490068233</v>
      </c>
      <c r="K53">
        <v>121</v>
      </c>
      <c r="L53" s="1">
        <f t="shared" si="15"/>
        <v>33.858256139248766</v>
      </c>
      <c r="M53" s="1">
        <f t="shared" si="16"/>
        <v>91.244794784984663</v>
      </c>
      <c r="N53" s="1">
        <f t="shared" si="17"/>
        <v>91.244794784984634</v>
      </c>
      <c r="O53" s="1">
        <v>11</v>
      </c>
      <c r="P53" s="1">
        <f t="shared" si="18"/>
        <v>12.45112737648471</v>
      </c>
      <c r="Q53" s="1">
        <f t="shared" si="19"/>
        <v>5.2925229476968738</v>
      </c>
      <c r="R53" s="1">
        <f t="shared" si="35"/>
        <v>5.2925229476968703</v>
      </c>
      <c r="S53">
        <v>403</v>
      </c>
      <c r="T53" s="1">
        <f t="shared" si="20"/>
        <v>401.21194551167497</v>
      </c>
      <c r="U53" s="1">
        <f t="shared" si="21"/>
        <v>387.66146301071188</v>
      </c>
      <c r="V53" s="1">
        <f t="shared" si="22"/>
        <v>387.6614630107116</v>
      </c>
      <c r="W53" s="1">
        <v>27.6</v>
      </c>
      <c r="X53" s="1">
        <f t="shared" si="23"/>
        <v>33.802169797632722</v>
      </c>
      <c r="Y53" s="1">
        <f t="shared" si="24"/>
        <v>32.138658400665648</v>
      </c>
      <c r="Z53" s="1">
        <f t="shared" si="25"/>
        <v>32.138658400665662</v>
      </c>
      <c r="AA53">
        <v>179</v>
      </c>
      <c r="AB53" s="1">
        <f t="shared" si="26"/>
        <v>148.8998887588715</v>
      </c>
      <c r="AC53" s="1">
        <f t="shared" si="27"/>
        <v>172.70665201799011</v>
      </c>
      <c r="AD53" s="1">
        <f t="shared" si="28"/>
        <v>172.70665201799002</v>
      </c>
      <c r="AE53">
        <v>19</v>
      </c>
      <c r="AF53" s="1">
        <f t="shared" si="29"/>
        <v>17.34778577103565</v>
      </c>
      <c r="AG53" s="1">
        <f t="shared" si="30"/>
        <v>15.533245522508039</v>
      </c>
      <c r="AH53" s="1">
        <f t="shared" si="31"/>
        <v>15.533245522508045</v>
      </c>
      <c r="AI53" s="1">
        <v>139</v>
      </c>
      <c r="AJ53" s="1">
        <f t="shared" si="32"/>
        <v>52.408980776650836</v>
      </c>
      <c r="AK53" s="1">
        <f t="shared" si="33"/>
        <v>128.72796541348688</v>
      </c>
      <c r="AL53" s="1">
        <f t="shared" si="34"/>
        <v>128.72796541348686</v>
      </c>
    </row>
    <row r="54" spans="1:38" x14ac:dyDescent="0.2">
      <c r="A54" s="51" t="s">
        <v>24</v>
      </c>
      <c r="B54" s="5" t="s">
        <v>24</v>
      </c>
      <c r="C54" s="47">
        <v>11.4</v>
      </c>
      <c r="D54" s="47">
        <f t="shared" si="9"/>
        <v>11.103621004282942</v>
      </c>
      <c r="E54" s="47">
        <f t="shared" si="10"/>
        <v>10.37800916795284</v>
      </c>
      <c r="F54" s="47">
        <f t="shared" si="11"/>
        <v>10.378009167952841</v>
      </c>
      <c r="G54" s="47">
        <v>11.117568613335733</v>
      </c>
      <c r="H54" s="47">
        <f t="shared" si="12"/>
        <v>11.115132221320678</v>
      </c>
      <c r="I54" s="47">
        <f t="shared" si="13"/>
        <v>10.705058098358187</v>
      </c>
      <c r="J54" s="47">
        <f t="shared" si="14"/>
        <v>10.705058098358187</v>
      </c>
      <c r="K54">
        <v>121</v>
      </c>
      <c r="L54" s="1">
        <f t="shared" si="15"/>
        <v>34.645563123783496</v>
      </c>
      <c r="M54" s="1">
        <f t="shared" si="16"/>
        <v>94.743241979236046</v>
      </c>
      <c r="N54" s="1">
        <f t="shared" si="17"/>
        <v>94.743241979236018</v>
      </c>
      <c r="O54" s="1">
        <v>11</v>
      </c>
      <c r="P54" s="1">
        <f t="shared" si="18"/>
        <v>12.092376410969264</v>
      </c>
      <c r="Q54" s="1">
        <f t="shared" si="19"/>
        <v>4.8196328094260892</v>
      </c>
      <c r="R54" s="1">
        <f t="shared" si="35"/>
        <v>4.8196328094260821</v>
      </c>
      <c r="S54">
        <v>403</v>
      </c>
      <c r="T54" s="1">
        <f t="shared" si="20"/>
        <v>390.90529041963862</v>
      </c>
      <c r="U54" s="1">
        <f t="shared" si="21"/>
        <v>377.22119016294681</v>
      </c>
      <c r="V54" s="1">
        <f t="shared" si="22"/>
        <v>377.22119016294653</v>
      </c>
      <c r="W54" s="1">
        <v>27.6</v>
      </c>
      <c r="X54" s="1">
        <f t="shared" si="23"/>
        <v>23.730511605920274</v>
      </c>
      <c r="Y54" s="1">
        <f t="shared" si="24"/>
        <v>22.496041255393319</v>
      </c>
      <c r="Z54" s="1">
        <f t="shared" si="25"/>
        <v>22.496041255393319</v>
      </c>
      <c r="AA54">
        <v>179</v>
      </c>
      <c r="AB54" s="1">
        <f t="shared" si="26"/>
        <v>141.0465761344997</v>
      </c>
      <c r="AC54" s="1">
        <f t="shared" si="27"/>
        <v>162.58853056534795</v>
      </c>
      <c r="AD54" s="1">
        <f t="shared" si="28"/>
        <v>162.58853056534787</v>
      </c>
      <c r="AE54">
        <v>19</v>
      </c>
      <c r="AF54" s="1">
        <f t="shared" si="29"/>
        <v>15.201262295830594</v>
      </c>
      <c r="AG54" s="1">
        <f t="shared" si="30"/>
        <v>13.478839666397276</v>
      </c>
      <c r="AH54" s="1">
        <f t="shared" si="31"/>
        <v>13.478839666397276</v>
      </c>
      <c r="AI54" s="1">
        <v>139</v>
      </c>
      <c r="AJ54" s="1">
        <f t="shared" si="32"/>
        <v>49.534652567780839</v>
      </c>
      <c r="AK54" s="1">
        <f t="shared" si="33"/>
        <v>119.27181678830431</v>
      </c>
      <c r="AL54" s="1">
        <f t="shared" si="34"/>
        <v>119.27181678830428</v>
      </c>
    </row>
    <row r="55" spans="1:38" x14ac:dyDescent="0.2">
      <c r="A55" s="51" t="s">
        <v>24</v>
      </c>
      <c r="B55" s="5" t="s">
        <v>24</v>
      </c>
      <c r="C55" s="47">
        <v>11.4</v>
      </c>
      <c r="D55" s="47">
        <f t="shared" si="9"/>
        <v>11.632907392035271</v>
      </c>
      <c r="E55" s="47">
        <f t="shared" si="10"/>
        <v>10.924124240210324</v>
      </c>
      <c r="F55" s="47">
        <f t="shared" si="11"/>
        <v>10.924124240210324</v>
      </c>
      <c r="G55" s="47">
        <v>11.117568613335733</v>
      </c>
      <c r="H55" s="47">
        <f t="shared" si="12"/>
        <v>11.21982267438665</v>
      </c>
      <c r="I55" s="47">
        <f t="shared" si="13"/>
        <v>10.752371647410765</v>
      </c>
      <c r="J55" s="47">
        <f t="shared" si="14"/>
        <v>10.752371647410769</v>
      </c>
      <c r="K55">
        <v>121</v>
      </c>
      <c r="L55" s="1">
        <f t="shared" si="15"/>
        <v>34.723677054435946</v>
      </c>
      <c r="M55" s="1">
        <f t="shared" si="16"/>
        <v>95.090346052857996</v>
      </c>
      <c r="N55" s="1">
        <f t="shared" si="17"/>
        <v>95.090346052857967</v>
      </c>
      <c r="O55" s="1">
        <v>11</v>
      </c>
      <c r="P55" s="1">
        <f t="shared" si="18"/>
        <v>16.568374550639625</v>
      </c>
      <c r="Q55" s="1">
        <f t="shared" si="19"/>
        <v>10.719701610989652</v>
      </c>
      <c r="R55" s="1">
        <f t="shared" si="35"/>
        <v>10.719701610989649</v>
      </c>
      <c r="S55">
        <v>403</v>
      </c>
      <c r="T55" s="1">
        <f t="shared" si="20"/>
        <v>387.40010874979225</v>
      </c>
      <c r="U55" s="1">
        <f t="shared" si="21"/>
        <v>373.67056654283004</v>
      </c>
      <c r="V55" s="1">
        <f t="shared" si="22"/>
        <v>373.67056654282982</v>
      </c>
      <c r="W55" s="1">
        <v>27.6</v>
      </c>
      <c r="X55" s="1">
        <f t="shared" si="23"/>
        <v>25.424058378129093</v>
      </c>
      <c r="Y55" s="1">
        <f t="shared" si="24"/>
        <v>24.117444884386494</v>
      </c>
      <c r="Z55" s="1">
        <f t="shared" si="25"/>
        <v>24.11744488438649</v>
      </c>
      <c r="AA55">
        <v>179</v>
      </c>
      <c r="AB55" s="1">
        <f t="shared" si="26"/>
        <v>141.39826771381254</v>
      </c>
      <c r="AC55" s="1">
        <f t="shared" si="27"/>
        <v>163.04164612098185</v>
      </c>
      <c r="AD55" s="1">
        <f t="shared" si="28"/>
        <v>163.0416461209818</v>
      </c>
      <c r="AE55">
        <v>19</v>
      </c>
      <c r="AF55" s="1">
        <f t="shared" si="29"/>
        <v>12.385417669507991</v>
      </c>
      <c r="AG55" s="1">
        <f t="shared" si="30"/>
        <v>10.783836440465841</v>
      </c>
      <c r="AH55" s="1">
        <f t="shared" si="31"/>
        <v>10.783836440465841</v>
      </c>
      <c r="AI55" s="1">
        <v>139</v>
      </c>
      <c r="AJ55" s="1">
        <f t="shared" si="32"/>
        <v>48.246447512452505</v>
      </c>
      <c r="AK55" s="1">
        <f t="shared" si="33"/>
        <v>115.0337974746765</v>
      </c>
      <c r="AL55" s="1">
        <f t="shared" si="34"/>
        <v>115.03379747467648</v>
      </c>
    </row>
    <row r="56" spans="1:38" x14ac:dyDescent="0.2">
      <c r="A56" s="51" t="s">
        <v>24</v>
      </c>
      <c r="B56" s="5" t="s">
        <v>24</v>
      </c>
      <c r="C56" s="47">
        <v>11.4</v>
      </c>
      <c r="D56" s="47">
        <f t="shared" si="9"/>
        <v>11.191277680203241</v>
      </c>
      <c r="E56" s="47">
        <f t="shared" si="10"/>
        <v>10.468452891826701</v>
      </c>
      <c r="F56" s="47">
        <f t="shared" si="11"/>
        <v>10.468452891826702</v>
      </c>
      <c r="G56" s="47">
        <v>11.117568613335733</v>
      </c>
      <c r="H56" s="47">
        <f t="shared" si="12"/>
        <v>11.242544464946954</v>
      </c>
      <c r="I56" s="47">
        <f t="shared" si="13"/>
        <v>10.762640478242551</v>
      </c>
      <c r="J56" s="47">
        <f t="shared" si="14"/>
        <v>10.762640478242552</v>
      </c>
      <c r="K56">
        <v>121</v>
      </c>
      <c r="L56" s="1">
        <f t="shared" si="15"/>
        <v>35.568454140626194</v>
      </c>
      <c r="M56" s="1">
        <f t="shared" si="16"/>
        <v>98.844165192029834</v>
      </c>
      <c r="N56" s="1">
        <f t="shared" si="17"/>
        <v>98.844165192029863</v>
      </c>
      <c r="O56" s="1">
        <v>11</v>
      </c>
      <c r="P56" s="1">
        <f t="shared" si="18"/>
        <v>11.331172854879034</v>
      </c>
      <c r="Q56" s="1">
        <f t="shared" si="19"/>
        <v>3.8162469248068511</v>
      </c>
      <c r="R56" s="1">
        <f t="shared" si="35"/>
        <v>3.8162469248068476</v>
      </c>
      <c r="S56">
        <v>403</v>
      </c>
      <c r="T56" s="1">
        <f t="shared" si="20"/>
        <v>389.37807615596608</v>
      </c>
      <c r="U56" s="1">
        <f t="shared" si="21"/>
        <v>375.67417675584642</v>
      </c>
      <c r="V56" s="1">
        <f t="shared" si="22"/>
        <v>375.67417675584613</v>
      </c>
      <c r="W56" s="1">
        <v>27.6</v>
      </c>
      <c r="X56" s="1">
        <f t="shared" si="23"/>
        <v>28.095397676528965</v>
      </c>
      <c r="Y56" s="1">
        <f t="shared" si="24"/>
        <v>26.674988203398861</v>
      </c>
      <c r="Z56" s="1">
        <f t="shared" si="25"/>
        <v>26.674988203398861</v>
      </c>
      <c r="AA56">
        <v>179</v>
      </c>
      <c r="AB56" s="1">
        <f t="shared" si="26"/>
        <v>146.41512334651802</v>
      </c>
      <c r="AC56" s="1">
        <f t="shared" si="27"/>
        <v>169.50530763937789</v>
      </c>
      <c r="AD56" s="1">
        <f t="shared" si="28"/>
        <v>169.50530763937783</v>
      </c>
      <c r="AE56">
        <v>19</v>
      </c>
      <c r="AF56" s="1">
        <f t="shared" si="29"/>
        <v>20.155641122343997</v>
      </c>
      <c r="AG56" s="1">
        <f t="shared" si="30"/>
        <v>18.220602331540263</v>
      </c>
      <c r="AH56" s="1">
        <f t="shared" si="31"/>
        <v>18.22060233154027</v>
      </c>
      <c r="AI56" s="1">
        <v>139</v>
      </c>
      <c r="AJ56" s="1">
        <f t="shared" si="32"/>
        <v>55.655336272298875</v>
      </c>
      <c r="AK56" s="1">
        <f t="shared" si="33"/>
        <v>139.40803318107652</v>
      </c>
      <c r="AL56" s="1">
        <f t="shared" si="34"/>
        <v>139.40803318107649</v>
      </c>
    </row>
    <row r="57" spans="1:38" x14ac:dyDescent="0.2">
      <c r="A57" s="51" t="s">
        <v>25</v>
      </c>
      <c r="B57" s="5" t="s">
        <v>25</v>
      </c>
      <c r="C57" s="47">
        <v>6.95</v>
      </c>
      <c r="D57" s="47">
        <f t="shared" si="9"/>
        <v>8.6817324552178992</v>
      </c>
      <c r="E57" s="47">
        <f t="shared" si="10"/>
        <v>7.8791165635370817</v>
      </c>
      <c r="F57" s="47">
        <f t="shared" si="11"/>
        <v>7.8791165635370835</v>
      </c>
      <c r="G57" s="47">
        <v>12.110450823360029</v>
      </c>
      <c r="H57" s="47">
        <f t="shared" si="12"/>
        <v>14.236244801094509</v>
      </c>
      <c r="I57" s="47">
        <f t="shared" si="13"/>
        <v>12.115606136092783</v>
      </c>
      <c r="J57" s="47">
        <f t="shared" si="14"/>
        <v>12.115606136092785</v>
      </c>
      <c r="K57">
        <v>13</v>
      </c>
      <c r="L57" s="1">
        <f t="shared" si="15"/>
        <v>36.435615127827688</v>
      </c>
      <c r="M57" s="1">
        <f t="shared" si="16"/>
        <v>102.69744857733113</v>
      </c>
      <c r="N57" s="1">
        <f t="shared" si="17"/>
        <v>102.69744857733119</v>
      </c>
      <c r="O57" s="1">
        <v>47.2</v>
      </c>
      <c r="P57" s="1">
        <f t="shared" si="18"/>
        <v>41.081489308318098</v>
      </c>
      <c r="Q57" s="1">
        <f t="shared" si="19"/>
        <v>43.03183827813703</v>
      </c>
      <c r="R57" s="1">
        <f t="shared" si="35"/>
        <v>43.031838278137023</v>
      </c>
      <c r="S57">
        <v>330</v>
      </c>
      <c r="T57" s="1">
        <f t="shared" si="20"/>
        <v>356.41934879611705</v>
      </c>
      <c r="U57" s="1">
        <f t="shared" si="21"/>
        <v>342.28816516632526</v>
      </c>
      <c r="V57" s="1">
        <f t="shared" si="22"/>
        <v>342.28816516632497</v>
      </c>
      <c r="W57">
        <v>38</v>
      </c>
      <c r="X57" s="1">
        <f t="shared" si="23"/>
        <v>40.182782557978648</v>
      </c>
      <c r="Y57" s="1">
        <f t="shared" si="24"/>
        <v>38.247464401536703</v>
      </c>
      <c r="Z57" s="1">
        <f t="shared" si="25"/>
        <v>38.247464401536696</v>
      </c>
      <c r="AA57">
        <v>190</v>
      </c>
      <c r="AB57" s="1">
        <f t="shared" si="26"/>
        <v>168.08580489422181</v>
      </c>
      <c r="AC57" s="1">
        <f t="shared" si="27"/>
        <v>197.42557496462499</v>
      </c>
      <c r="AD57" s="1">
        <f t="shared" si="28"/>
        <v>197.4255749646249</v>
      </c>
      <c r="AE57">
        <v>14</v>
      </c>
      <c r="AF57" s="1">
        <f t="shared" si="29"/>
        <v>14.653421223296219</v>
      </c>
      <c r="AG57" s="1">
        <f t="shared" si="30"/>
        <v>12.954509082253487</v>
      </c>
      <c r="AH57" s="1">
        <f t="shared" si="31"/>
        <v>12.954509082253487</v>
      </c>
      <c r="AI57" s="1">
        <v>681</v>
      </c>
      <c r="AJ57" s="1">
        <f t="shared" si="32"/>
        <v>212.89720072634822</v>
      </c>
      <c r="AK57" s="1">
        <f t="shared" si="33"/>
        <v>656.71236738682774</v>
      </c>
      <c r="AL57" s="1">
        <f t="shared" si="34"/>
        <v>656.71236738682774</v>
      </c>
    </row>
    <row r="58" spans="1:38" x14ac:dyDescent="0.2">
      <c r="A58" s="51" t="s">
        <v>25</v>
      </c>
      <c r="B58" s="5" t="s">
        <v>25</v>
      </c>
      <c r="C58" s="47">
        <v>6.95</v>
      </c>
      <c r="D58" s="47">
        <f t="shared" si="9"/>
        <v>8.2888934725977563</v>
      </c>
      <c r="E58" s="47">
        <f t="shared" si="10"/>
        <v>7.4737872477951779</v>
      </c>
      <c r="F58" s="47">
        <f t="shared" si="11"/>
        <v>7.4737872477951797</v>
      </c>
      <c r="G58" s="47">
        <v>12.110450823360029</v>
      </c>
      <c r="H58" s="47">
        <f t="shared" si="12"/>
        <v>14.218483932641295</v>
      </c>
      <c r="I58" s="47">
        <f t="shared" si="13"/>
        <v>12.107579332347385</v>
      </c>
      <c r="J58" s="47">
        <f t="shared" si="14"/>
        <v>12.107579332347385</v>
      </c>
      <c r="K58">
        <v>13</v>
      </c>
      <c r="L58" s="1">
        <f t="shared" si="15"/>
        <v>35.889695163288252</v>
      </c>
      <c r="M58" s="1">
        <f t="shared" si="16"/>
        <v>100.27161950970577</v>
      </c>
      <c r="N58" s="1">
        <f t="shared" si="17"/>
        <v>100.2716195097058</v>
      </c>
      <c r="O58" s="1">
        <v>47.2</v>
      </c>
      <c r="P58" s="1">
        <f t="shared" si="18"/>
        <v>41.77663710565799</v>
      </c>
      <c r="Q58" s="1">
        <f t="shared" si="19"/>
        <v>43.948152294269036</v>
      </c>
      <c r="R58" s="1">
        <f t="shared" si="35"/>
        <v>43.948152294269036</v>
      </c>
      <c r="S58">
        <v>330</v>
      </c>
      <c r="T58" s="1">
        <f t="shared" si="20"/>
        <v>382.00997197013078</v>
      </c>
      <c r="U58" s="1">
        <f t="shared" si="21"/>
        <v>368.21055083803356</v>
      </c>
      <c r="V58" s="1">
        <f t="shared" si="22"/>
        <v>368.21055083803327</v>
      </c>
      <c r="W58">
        <v>38</v>
      </c>
      <c r="X58" s="1">
        <f t="shared" si="23"/>
        <v>36.678319924829495</v>
      </c>
      <c r="Y58" s="1">
        <f t="shared" si="24"/>
        <v>34.892287842906427</v>
      </c>
      <c r="Z58" s="1">
        <f t="shared" si="25"/>
        <v>34.892287842906413</v>
      </c>
      <c r="AA58">
        <v>190</v>
      </c>
      <c r="AB58" s="1">
        <f t="shared" si="26"/>
        <v>160.15802330578944</v>
      </c>
      <c r="AC58" s="1">
        <f t="shared" si="27"/>
        <v>187.21150851923176</v>
      </c>
      <c r="AD58" s="1">
        <f t="shared" si="28"/>
        <v>187.21150851923167</v>
      </c>
      <c r="AE58">
        <v>14</v>
      </c>
      <c r="AF58" s="1">
        <f t="shared" si="29"/>
        <v>20.610495596428891</v>
      </c>
      <c r="AG58" s="1">
        <f t="shared" si="30"/>
        <v>18.655936818226422</v>
      </c>
      <c r="AH58" s="1">
        <f t="shared" si="31"/>
        <v>18.655936818226422</v>
      </c>
      <c r="AI58" s="1">
        <v>681</v>
      </c>
      <c r="AJ58" s="1">
        <f t="shared" si="32"/>
        <v>225.50837576257629</v>
      </c>
      <c r="AK58" s="1">
        <f t="shared" si="33"/>
        <v>698.20141693682592</v>
      </c>
      <c r="AL58" s="1">
        <f t="shared" si="34"/>
        <v>698.20141693682604</v>
      </c>
    </row>
    <row r="59" spans="1:38" x14ac:dyDescent="0.2">
      <c r="A59" s="51" t="s">
        <v>25</v>
      </c>
      <c r="B59" s="5" t="s">
        <v>25</v>
      </c>
      <c r="C59" s="47">
        <v>6.95</v>
      </c>
      <c r="D59" s="47">
        <f t="shared" si="9"/>
        <v>7.7081536392924166</v>
      </c>
      <c r="E59" s="47">
        <f t="shared" si="10"/>
        <v>6.8745827653690226</v>
      </c>
      <c r="F59" s="47">
        <f t="shared" si="11"/>
        <v>6.8745827653690244</v>
      </c>
      <c r="G59" s="47">
        <v>12.110450823360029</v>
      </c>
      <c r="H59" s="47">
        <f t="shared" si="12"/>
        <v>14.633877031592322</v>
      </c>
      <c r="I59" s="47">
        <f t="shared" si="13"/>
        <v>12.295311080446108</v>
      </c>
      <c r="J59" s="47">
        <f t="shared" si="14"/>
        <v>12.29531108044611</v>
      </c>
      <c r="K59">
        <v>13</v>
      </c>
      <c r="L59" s="1">
        <f t="shared" si="15"/>
        <v>37.315252954403931</v>
      </c>
      <c r="M59" s="1">
        <f t="shared" si="16"/>
        <v>106.60617356871637</v>
      </c>
      <c r="N59" s="1">
        <f t="shared" si="17"/>
        <v>106.60617356871646</v>
      </c>
      <c r="O59" s="1">
        <v>47.2</v>
      </c>
      <c r="P59" s="1">
        <f t="shared" si="18"/>
        <v>49.994391782320115</v>
      </c>
      <c r="Q59" s="1">
        <f t="shared" si="19"/>
        <v>54.780444103543111</v>
      </c>
      <c r="R59" s="1">
        <f t="shared" si="35"/>
        <v>54.780444103543104</v>
      </c>
      <c r="S59">
        <v>330</v>
      </c>
      <c r="T59" s="1">
        <f t="shared" si="20"/>
        <v>396.41913441743623</v>
      </c>
      <c r="U59" s="1">
        <f t="shared" si="21"/>
        <v>382.80651685361084</v>
      </c>
      <c r="V59" s="1">
        <f t="shared" si="22"/>
        <v>382.80651685361056</v>
      </c>
      <c r="W59">
        <v>38</v>
      </c>
      <c r="X59" s="1">
        <f t="shared" si="23"/>
        <v>37.944211692220748</v>
      </c>
      <c r="Y59" s="1">
        <f t="shared" si="24"/>
        <v>36.104254078054296</v>
      </c>
      <c r="Z59" s="1">
        <f t="shared" si="25"/>
        <v>36.104254078054289</v>
      </c>
      <c r="AA59">
        <v>190</v>
      </c>
      <c r="AB59" s="1">
        <f t="shared" si="26"/>
        <v>178.18557287818169</v>
      </c>
      <c r="AC59" s="1">
        <f t="shared" si="27"/>
        <v>210.43800474974222</v>
      </c>
      <c r="AD59" s="1">
        <f t="shared" si="28"/>
        <v>210.43800474974216</v>
      </c>
      <c r="AE59">
        <v>14</v>
      </c>
      <c r="AF59" s="1">
        <f t="shared" si="29"/>
        <v>14.730183030870895</v>
      </c>
      <c r="AG59" s="1">
        <f t="shared" si="30"/>
        <v>13.027976672442316</v>
      </c>
      <c r="AH59" s="1">
        <f t="shared" si="31"/>
        <v>13.027976672442316</v>
      </c>
      <c r="AI59">
        <v>681</v>
      </c>
      <c r="AJ59" s="1">
        <f t="shared" si="32"/>
        <v>231.42488524281731</v>
      </c>
      <c r="AK59" s="1">
        <f t="shared" si="33"/>
        <v>717.66592791883932</v>
      </c>
      <c r="AL59" s="1">
        <f t="shared" si="34"/>
        <v>717.66592791883932</v>
      </c>
    </row>
    <row r="60" spans="1:38" x14ac:dyDescent="0.2">
      <c r="A60" s="51" t="s">
        <v>25</v>
      </c>
      <c r="B60" s="5" t="s">
        <v>25</v>
      </c>
      <c r="C60" s="47">
        <v>6.95</v>
      </c>
      <c r="D60" s="47">
        <f t="shared" si="9"/>
        <v>7.6885320625726035</v>
      </c>
      <c r="E60" s="47">
        <f t="shared" si="10"/>
        <v>6.8543373197348512</v>
      </c>
      <c r="F60" s="47">
        <f t="shared" si="11"/>
        <v>6.8543373197348529</v>
      </c>
      <c r="G60" s="47">
        <v>12.110450823360029</v>
      </c>
      <c r="H60" s="47">
        <f t="shared" si="12"/>
        <v>14.712624507373908</v>
      </c>
      <c r="I60" s="47">
        <f t="shared" si="13"/>
        <v>12.330900023363483</v>
      </c>
      <c r="J60" s="47">
        <f t="shared" si="14"/>
        <v>12.330900023363483</v>
      </c>
      <c r="K60">
        <v>13</v>
      </c>
      <c r="L60" s="1">
        <f t="shared" si="15"/>
        <v>37.054215518246892</v>
      </c>
      <c r="M60" s="1">
        <f t="shared" si="16"/>
        <v>105.44623760465547</v>
      </c>
      <c r="N60" s="1">
        <f t="shared" si="17"/>
        <v>105.44623760465555</v>
      </c>
      <c r="O60" s="1">
        <v>47.2</v>
      </c>
      <c r="P60" s="1">
        <f t="shared" si="18"/>
        <v>44.457601645066838</v>
      </c>
      <c r="Q60" s="1">
        <f t="shared" si="19"/>
        <v>47.482084781164417</v>
      </c>
      <c r="R60" s="1">
        <f t="shared" si="35"/>
        <v>47.482084781164417</v>
      </c>
      <c r="S60">
        <v>330</v>
      </c>
      <c r="T60" s="1">
        <f t="shared" si="20"/>
        <v>377.59096924060702</v>
      </c>
      <c r="U60" s="1">
        <f t="shared" si="21"/>
        <v>363.73425917994808</v>
      </c>
      <c r="V60" s="1">
        <f t="shared" si="22"/>
        <v>363.73425917994786</v>
      </c>
      <c r="W60">
        <v>38</v>
      </c>
      <c r="X60" s="1">
        <f t="shared" si="23"/>
        <v>41.649080348691889</v>
      </c>
      <c r="Y60" s="1">
        <f t="shared" si="24"/>
        <v>39.651299594081337</v>
      </c>
      <c r="Z60" s="1">
        <f t="shared" si="25"/>
        <v>39.65129959408133</v>
      </c>
      <c r="AA60">
        <v>190</v>
      </c>
      <c r="AB60" s="1">
        <f t="shared" si="26"/>
        <v>181.06216991190337</v>
      </c>
      <c r="AC60" s="1">
        <f t="shared" si="27"/>
        <v>214.14418067188493</v>
      </c>
      <c r="AD60" s="1">
        <f t="shared" si="28"/>
        <v>214.14418067188487</v>
      </c>
      <c r="AE60">
        <v>14</v>
      </c>
      <c r="AF60" s="1">
        <f t="shared" si="29"/>
        <v>17.031743458507332</v>
      </c>
      <c r="AG60" s="1">
        <f t="shared" si="30"/>
        <v>15.230766101650584</v>
      </c>
      <c r="AH60" s="1">
        <f t="shared" si="31"/>
        <v>15.230766101650582</v>
      </c>
      <c r="AI60">
        <v>681</v>
      </c>
      <c r="AJ60" s="1">
        <f t="shared" si="32"/>
        <v>230.88285731653261</v>
      </c>
      <c r="AK60" s="1">
        <f t="shared" si="33"/>
        <v>715.88272980871022</v>
      </c>
      <c r="AL60" s="1">
        <f t="shared" si="34"/>
        <v>715.88272980871034</v>
      </c>
    </row>
    <row r="61" spans="1:38" x14ac:dyDescent="0.2">
      <c r="A61" s="51" t="s">
        <v>25</v>
      </c>
      <c r="B61" s="5" t="s">
        <v>25</v>
      </c>
      <c r="C61" s="47">
        <v>6.95</v>
      </c>
      <c r="D61" s="47">
        <f t="shared" si="9"/>
        <v>8.406780558133164</v>
      </c>
      <c r="E61" s="47">
        <f t="shared" si="10"/>
        <v>7.5954225585175816</v>
      </c>
      <c r="F61" s="47">
        <f t="shared" si="11"/>
        <v>7.5954225585175834</v>
      </c>
      <c r="G61" s="47">
        <v>12.110450823360029</v>
      </c>
      <c r="H61" s="47">
        <f t="shared" si="12"/>
        <v>13.282316653720102</v>
      </c>
      <c r="I61" s="47">
        <f t="shared" si="13"/>
        <v>11.68449016637782</v>
      </c>
      <c r="J61" s="47">
        <f t="shared" si="14"/>
        <v>11.68449016637782</v>
      </c>
      <c r="K61">
        <v>13</v>
      </c>
      <c r="L61" s="1">
        <f t="shared" si="15"/>
        <v>32.657280494112861</v>
      </c>
      <c r="M61" s="1">
        <f t="shared" si="16"/>
        <v>85.908185357376283</v>
      </c>
      <c r="N61" s="1">
        <f t="shared" si="17"/>
        <v>85.908185357376169</v>
      </c>
      <c r="O61" s="1">
        <v>47.2</v>
      </c>
      <c r="P61" s="1">
        <f t="shared" si="18"/>
        <v>37.974400553574455</v>
      </c>
      <c r="Q61" s="1">
        <f t="shared" si="19"/>
        <v>38.936207124254999</v>
      </c>
      <c r="R61" s="1">
        <f t="shared" si="35"/>
        <v>38.936207124254999</v>
      </c>
      <c r="S61">
        <v>330</v>
      </c>
      <c r="T61" s="1">
        <f t="shared" si="20"/>
        <v>323.52932277935031</v>
      </c>
      <c r="U61" s="1">
        <f t="shared" si="21"/>
        <v>308.97174557929003</v>
      </c>
      <c r="V61" s="1">
        <f t="shared" si="22"/>
        <v>308.9717455792898</v>
      </c>
      <c r="W61">
        <v>38</v>
      </c>
      <c r="X61" s="1">
        <f t="shared" si="23"/>
        <v>37.891697232864544</v>
      </c>
      <c r="Y61" s="1">
        <f t="shared" si="24"/>
        <v>36.05397667422227</v>
      </c>
      <c r="Z61" s="1">
        <f t="shared" si="25"/>
        <v>36.05397667422227</v>
      </c>
      <c r="AA61">
        <v>190</v>
      </c>
      <c r="AB61" s="1">
        <f t="shared" si="26"/>
        <v>156.11390910721238</v>
      </c>
      <c r="AC61" s="1">
        <f t="shared" si="27"/>
        <v>182.00111634630707</v>
      </c>
      <c r="AD61" s="1">
        <f t="shared" si="28"/>
        <v>182.00111634630701</v>
      </c>
      <c r="AE61">
        <v>14</v>
      </c>
      <c r="AF61" s="1">
        <f t="shared" si="29"/>
        <v>17.850530111290443</v>
      </c>
      <c r="AG61" s="1">
        <f t="shared" si="30"/>
        <v>16.014414691481292</v>
      </c>
      <c r="AH61" s="1">
        <f t="shared" si="31"/>
        <v>16.014414691481292</v>
      </c>
      <c r="AI61">
        <v>681</v>
      </c>
      <c r="AJ61" s="1">
        <f t="shared" si="32"/>
        <v>199.86468308033818</v>
      </c>
      <c r="AK61" s="1">
        <f t="shared" si="33"/>
        <v>613.83715799331367</v>
      </c>
      <c r="AL61" s="1">
        <f t="shared" si="34"/>
        <v>613.83715799331367</v>
      </c>
    </row>
    <row r="62" spans="1:38" s="8" customFormat="1" x14ac:dyDescent="0.2">
      <c r="A62" s="52"/>
      <c r="B62" s="64"/>
      <c r="C62" s="63"/>
      <c r="D62" s="47"/>
      <c r="E62" s="63"/>
      <c r="F62" s="63"/>
      <c r="G62" s="63"/>
      <c r="H62" s="47"/>
      <c r="I62" s="63"/>
      <c r="J62" s="63"/>
      <c r="L62" s="1"/>
      <c r="M62" s="62"/>
      <c r="N62" s="62"/>
      <c r="O62" s="62"/>
      <c r="P62" s="1"/>
      <c r="Q62" s="62"/>
      <c r="R62" s="62"/>
      <c r="T62" s="1"/>
      <c r="U62" s="62"/>
      <c r="V62" s="62"/>
      <c r="X62" s="1"/>
      <c r="Y62" s="62"/>
      <c r="Z62" s="62"/>
      <c r="AB62" s="1"/>
      <c r="AC62" s="62"/>
      <c r="AD62" s="62"/>
      <c r="AF62" s="1"/>
      <c r="AG62" s="62"/>
      <c r="AH62" s="62"/>
      <c r="AJ62" s="1"/>
      <c r="AK62" s="62"/>
    </row>
    <row r="63" spans="1:38" s="4" customFormat="1" ht="40" x14ac:dyDescent="0.2">
      <c r="A63" s="98" t="s">
        <v>151</v>
      </c>
      <c r="B63" s="15"/>
      <c r="C63" s="15" t="s">
        <v>28</v>
      </c>
      <c r="D63" s="15" t="s">
        <v>87</v>
      </c>
      <c r="E63" s="15" t="s">
        <v>105</v>
      </c>
      <c r="F63" s="15" t="s">
        <v>174</v>
      </c>
      <c r="G63" s="15" t="s">
        <v>32</v>
      </c>
      <c r="H63" s="15" t="s">
        <v>90</v>
      </c>
      <c r="I63" s="15" t="s">
        <v>107</v>
      </c>
      <c r="J63" s="15" t="s">
        <v>174</v>
      </c>
      <c r="K63" s="15" t="s">
        <v>41</v>
      </c>
      <c r="L63" s="15" t="s">
        <v>92</v>
      </c>
      <c r="M63" s="15" t="s">
        <v>108</v>
      </c>
      <c r="N63" s="15" t="s">
        <v>174</v>
      </c>
      <c r="O63" s="15" t="s">
        <v>50</v>
      </c>
      <c r="P63" s="15" t="s">
        <v>95</v>
      </c>
      <c r="Q63" s="15" t="s">
        <v>109</v>
      </c>
      <c r="R63" s="15" t="s">
        <v>174</v>
      </c>
      <c r="S63" s="15" t="s">
        <v>53</v>
      </c>
      <c r="T63" s="15" t="s">
        <v>96</v>
      </c>
      <c r="U63" s="15" t="s">
        <v>110</v>
      </c>
      <c r="V63" s="15" t="s">
        <v>174</v>
      </c>
      <c r="W63" s="15" t="s">
        <v>56</v>
      </c>
      <c r="X63" s="15" t="s">
        <v>97</v>
      </c>
      <c r="Y63" s="15" t="s">
        <v>111</v>
      </c>
      <c r="Z63" s="15" t="s">
        <v>174</v>
      </c>
      <c r="AA63" s="15" t="s">
        <v>59</v>
      </c>
      <c r="AB63" s="15" t="s">
        <v>98</v>
      </c>
      <c r="AC63" s="15" t="s">
        <v>112</v>
      </c>
      <c r="AD63" s="15" t="s">
        <v>174</v>
      </c>
      <c r="AE63" s="15" t="s">
        <v>62</v>
      </c>
      <c r="AF63" s="15" t="s">
        <v>113</v>
      </c>
      <c r="AG63" s="15" t="s">
        <v>114</v>
      </c>
      <c r="AH63" s="15" t="s">
        <v>174</v>
      </c>
      <c r="AI63" s="15" t="s">
        <v>135</v>
      </c>
      <c r="AJ63" s="15" t="s">
        <v>115</v>
      </c>
      <c r="AK63" s="15" t="s">
        <v>116</v>
      </c>
      <c r="AL63" s="15" t="s">
        <v>174</v>
      </c>
    </row>
    <row r="64" spans="1:38" s="8" customFormat="1" x14ac:dyDescent="0.2">
      <c r="A64" s="11" t="s">
        <v>136</v>
      </c>
      <c r="C64" s="10">
        <f>AVERAGE(C47:C51)</f>
        <v>13.24</v>
      </c>
      <c r="D64" s="10">
        <f t="shared" ref="D64:AL64" si="36">AVERAGE(D47:D51)</f>
        <v>14.072212143971944</v>
      </c>
      <c r="E64" s="10">
        <f t="shared" si="36"/>
        <v>13.440986796451373</v>
      </c>
      <c r="F64" s="10">
        <f t="shared" si="36"/>
        <v>13.440986796451369</v>
      </c>
      <c r="G64" s="10">
        <f t="shared" si="36"/>
        <v>10.251681814091604</v>
      </c>
      <c r="H64" s="10">
        <f t="shared" si="36"/>
        <v>10.866628017634307</v>
      </c>
      <c r="I64" s="10">
        <f t="shared" si="36"/>
        <v>10.592749712191605</v>
      </c>
      <c r="J64" s="10">
        <f t="shared" si="36"/>
        <v>10.592749712191608</v>
      </c>
      <c r="K64" s="62">
        <f t="shared" si="36"/>
        <v>166</v>
      </c>
      <c r="L64" s="62">
        <f t="shared" si="36"/>
        <v>36.479171567261041</v>
      </c>
      <c r="M64" s="62">
        <f t="shared" si="36"/>
        <v>102.89099430513545</v>
      </c>
      <c r="N64" s="62">
        <f t="shared" si="36"/>
        <v>102.89099430513552</v>
      </c>
      <c r="O64" s="10">
        <f t="shared" si="36"/>
        <v>0.27</v>
      </c>
      <c r="P64" s="10">
        <f t="shared" si="36"/>
        <v>13.058236629759733</v>
      </c>
      <c r="Q64" s="10">
        <f t="shared" si="36"/>
        <v>6.0927883304372514</v>
      </c>
      <c r="R64" s="10">
        <f t="shared" si="36"/>
        <v>8.2441984299719238</v>
      </c>
      <c r="S64" s="62">
        <f t="shared" si="36"/>
        <v>108</v>
      </c>
      <c r="T64" s="62">
        <f t="shared" si="36"/>
        <v>125.50028632190848</v>
      </c>
      <c r="U64" s="62">
        <f t="shared" si="36"/>
        <v>108.37541690295885</v>
      </c>
      <c r="V64" s="62">
        <f t="shared" si="36"/>
        <v>108.3754169029589</v>
      </c>
      <c r="W64" s="63">
        <f t="shared" si="36"/>
        <v>16</v>
      </c>
      <c r="X64" s="63">
        <f t="shared" si="36"/>
        <v>19.951173871137705</v>
      </c>
      <c r="Y64" s="63">
        <f t="shared" si="36"/>
        <v>18.877698958076646</v>
      </c>
      <c r="Z64" s="63">
        <f t="shared" si="36"/>
        <v>18.877698958076653</v>
      </c>
      <c r="AA64" s="62">
        <f t="shared" si="36"/>
        <v>22</v>
      </c>
      <c r="AB64" s="62">
        <f t="shared" si="36"/>
        <v>34.362865493258646</v>
      </c>
      <c r="AC64" s="62">
        <f t="shared" si="36"/>
        <v>25.138413281502295</v>
      </c>
      <c r="AD64" s="62">
        <f t="shared" si="36"/>
        <v>25.138413281502253</v>
      </c>
      <c r="AE64" s="63">
        <f t="shared" si="36"/>
        <v>2</v>
      </c>
      <c r="AF64" s="63">
        <f t="shared" si="36"/>
        <v>5.0949063016780451</v>
      </c>
      <c r="AG64" s="63">
        <f t="shared" si="36"/>
        <v>3.806195887673316</v>
      </c>
      <c r="AH64" s="63">
        <f t="shared" si="36"/>
        <v>3.8061958876733128</v>
      </c>
      <c r="AI64" s="62">
        <f t="shared" si="36"/>
        <v>7.7</v>
      </c>
      <c r="AJ64" s="62">
        <f t="shared" si="36"/>
        <v>19.892599425511357</v>
      </c>
      <c r="AK64" s="62">
        <f t="shared" si="36"/>
        <v>21.753496088575865</v>
      </c>
      <c r="AL64" s="62">
        <f t="shared" si="36"/>
        <v>21.753496088575819</v>
      </c>
    </row>
    <row r="65" spans="1:38" s="8" customFormat="1" x14ac:dyDescent="0.2">
      <c r="A65" s="11" t="s">
        <v>137</v>
      </c>
      <c r="C65" s="10">
        <f>AVERAGE(C52:C56)</f>
        <v>11.4</v>
      </c>
      <c r="D65" s="10">
        <f t="shared" ref="D65:AL65" si="37">AVERAGE(D52:D56)</f>
        <v>11.525754010953923</v>
      </c>
      <c r="E65" s="10">
        <f t="shared" si="37"/>
        <v>10.813563912557884</v>
      </c>
      <c r="F65" s="10">
        <f t="shared" si="37"/>
        <v>10.813563912557884</v>
      </c>
      <c r="G65" s="10">
        <f t="shared" si="37"/>
        <v>11.117568613335733</v>
      </c>
      <c r="H65" s="10">
        <f t="shared" si="37"/>
        <v>11.281341223078151</v>
      </c>
      <c r="I65" s="10">
        <f t="shared" si="37"/>
        <v>10.780174190870243</v>
      </c>
      <c r="J65" s="10">
        <f t="shared" si="37"/>
        <v>10.780174190870243</v>
      </c>
      <c r="K65" s="62">
        <f t="shared" si="37"/>
        <v>121</v>
      </c>
      <c r="L65" s="62">
        <f t="shared" si="37"/>
        <v>35.136122481238345</v>
      </c>
      <c r="M65" s="62">
        <f t="shared" si="37"/>
        <v>96.923072771307474</v>
      </c>
      <c r="N65" s="62">
        <f t="shared" si="37"/>
        <v>96.923072771307488</v>
      </c>
      <c r="O65" s="63">
        <f t="shared" si="37"/>
        <v>11</v>
      </c>
      <c r="P65" s="63">
        <f t="shared" si="37"/>
        <v>13.550346420540498</v>
      </c>
      <c r="Q65" s="63">
        <f t="shared" si="37"/>
        <v>6.7414663532890202</v>
      </c>
      <c r="R65" s="63">
        <f t="shared" si="37"/>
        <v>6.7414663532890158</v>
      </c>
      <c r="S65" s="62">
        <f t="shared" si="37"/>
        <v>403</v>
      </c>
      <c r="T65" s="62">
        <f t="shared" si="37"/>
        <v>393.07826490850709</v>
      </c>
      <c r="U65" s="62">
        <f t="shared" si="37"/>
        <v>379.42233557359992</v>
      </c>
      <c r="V65" s="62">
        <f t="shared" si="37"/>
        <v>379.42233557359958</v>
      </c>
      <c r="W65" s="63">
        <f t="shared" si="37"/>
        <v>27.6</v>
      </c>
      <c r="X65" s="63">
        <f t="shared" si="37"/>
        <v>27.110916219987462</v>
      </c>
      <c r="Y65" s="63">
        <f t="shared" si="37"/>
        <v>25.732444523763156</v>
      </c>
      <c r="Z65" s="63">
        <f t="shared" si="37"/>
        <v>25.732444523763156</v>
      </c>
      <c r="AA65" s="62">
        <f t="shared" si="37"/>
        <v>179</v>
      </c>
      <c r="AB65" s="62">
        <f t="shared" si="37"/>
        <v>144.94988420018248</v>
      </c>
      <c r="AC65" s="62">
        <f t="shared" si="37"/>
        <v>167.61750966813966</v>
      </c>
      <c r="AD65" s="62">
        <f t="shared" si="37"/>
        <v>167.6175096681396</v>
      </c>
      <c r="AE65" s="63">
        <f t="shared" si="37"/>
        <v>19</v>
      </c>
      <c r="AF65" s="63">
        <f t="shared" si="37"/>
        <v>17.853318523049474</v>
      </c>
      <c r="AG65" s="63">
        <f t="shared" si="37"/>
        <v>16.017083439115861</v>
      </c>
      <c r="AH65" s="63">
        <f t="shared" si="37"/>
        <v>16.017083439115865</v>
      </c>
      <c r="AI65" s="62">
        <f t="shared" si="37"/>
        <v>139</v>
      </c>
      <c r="AJ65" s="62">
        <f t="shared" si="37"/>
        <v>51.423717676209677</v>
      </c>
      <c r="AK65" s="62">
        <f t="shared" si="37"/>
        <v>125.48658390252066</v>
      </c>
      <c r="AL65" s="62">
        <f t="shared" si="37"/>
        <v>125.48658390252062</v>
      </c>
    </row>
    <row r="66" spans="1:38" s="8" customFormat="1" x14ac:dyDescent="0.2">
      <c r="A66" s="11" t="s">
        <v>138</v>
      </c>
      <c r="C66" s="10">
        <f>AVERAGE(C57:C61)</f>
        <v>6.95</v>
      </c>
      <c r="D66" s="10">
        <f t="shared" ref="D66:AL66" si="38">AVERAGE(D57:D61)</f>
        <v>8.154818437562767</v>
      </c>
      <c r="E66" s="10">
        <f t="shared" si="38"/>
        <v>7.3354492909907432</v>
      </c>
      <c r="F66" s="10">
        <f t="shared" si="38"/>
        <v>7.3354492909907449</v>
      </c>
      <c r="G66" s="10">
        <f t="shared" si="38"/>
        <v>12.110450823360029</v>
      </c>
      <c r="H66" s="10">
        <f t="shared" si="38"/>
        <v>14.216709385284428</v>
      </c>
      <c r="I66" s="10">
        <f t="shared" si="38"/>
        <v>12.106777347725515</v>
      </c>
      <c r="J66" s="10">
        <f t="shared" si="38"/>
        <v>12.106777347725517</v>
      </c>
      <c r="K66" s="62">
        <f t="shared" si="38"/>
        <v>13</v>
      </c>
      <c r="L66" s="62">
        <f t="shared" si="38"/>
        <v>35.870411851575923</v>
      </c>
      <c r="M66" s="62">
        <f t="shared" si="38"/>
        <v>100.18593292355702</v>
      </c>
      <c r="N66" s="62">
        <f t="shared" si="38"/>
        <v>100.18593292355703</v>
      </c>
      <c r="O66" s="63">
        <f t="shared" si="38"/>
        <v>47.2</v>
      </c>
      <c r="P66" s="63">
        <f t="shared" si="38"/>
        <v>43.0569040789875</v>
      </c>
      <c r="Q66" s="63">
        <f t="shared" si="38"/>
        <v>45.635745316273713</v>
      </c>
      <c r="R66" s="63">
        <f t="shared" si="38"/>
        <v>45.635745316273713</v>
      </c>
      <c r="S66" s="62">
        <f t="shared" si="38"/>
        <v>330</v>
      </c>
      <c r="T66" s="62">
        <f t="shared" si="38"/>
        <v>367.19374944072831</v>
      </c>
      <c r="U66" s="62">
        <f t="shared" si="38"/>
        <v>353.20224752344154</v>
      </c>
      <c r="V66" s="62">
        <f t="shared" si="38"/>
        <v>353.20224752344132</v>
      </c>
      <c r="W66" s="63">
        <f t="shared" si="38"/>
        <v>38</v>
      </c>
      <c r="X66" s="63">
        <f t="shared" si="38"/>
        <v>38.869218351317066</v>
      </c>
      <c r="Y66" s="63">
        <f t="shared" si="38"/>
        <v>36.989856518160209</v>
      </c>
      <c r="Z66" s="63">
        <f t="shared" si="38"/>
        <v>36.989856518160202</v>
      </c>
      <c r="AA66" s="62">
        <f t="shared" si="38"/>
        <v>190</v>
      </c>
      <c r="AB66" s="62">
        <f t="shared" si="38"/>
        <v>168.72109601946175</v>
      </c>
      <c r="AC66" s="62">
        <f t="shared" si="38"/>
        <v>198.24407705035819</v>
      </c>
      <c r="AD66" s="62">
        <f t="shared" si="38"/>
        <v>198.24407705035816</v>
      </c>
      <c r="AE66" s="63">
        <f t="shared" si="38"/>
        <v>14</v>
      </c>
      <c r="AF66" s="63">
        <f t="shared" si="38"/>
        <v>16.975274684078755</v>
      </c>
      <c r="AG66" s="63">
        <f t="shared" si="38"/>
        <v>15.17672067321082</v>
      </c>
      <c r="AH66" s="63">
        <f t="shared" si="38"/>
        <v>15.17672067321082</v>
      </c>
      <c r="AI66" s="62">
        <f t="shared" si="38"/>
        <v>681</v>
      </c>
      <c r="AJ66" s="62">
        <f t="shared" si="38"/>
        <v>220.11560042572256</v>
      </c>
      <c r="AK66" s="62">
        <f t="shared" si="38"/>
        <v>680.4599200089034</v>
      </c>
      <c r="AL66" s="62">
        <f t="shared" si="38"/>
        <v>680.4599200089034</v>
      </c>
    </row>
    <row r="67" spans="1:38" s="59" customFormat="1" x14ac:dyDescent="0.2">
      <c r="A67" s="65"/>
    </row>
    <row r="68" spans="1:38" x14ac:dyDescent="0.2">
      <c r="F68" s="14"/>
    </row>
    <row r="69" spans="1:38" x14ac:dyDescent="0.2">
      <c r="F69" s="14"/>
    </row>
    <row r="70" spans="1:38" x14ac:dyDescent="0.2">
      <c r="F70" s="14"/>
    </row>
    <row r="71" spans="1:38" x14ac:dyDescent="0.2">
      <c r="F71" s="14"/>
    </row>
    <row r="87" spans="1:1" s="56" customFormat="1" ht="17" thickBot="1" x14ac:dyDescent="0.25">
      <c r="A87" s="55"/>
    </row>
    <row r="88" spans="1:1" ht="17" thickTop="1" x14ac:dyDescent="0.2"/>
  </sheetData>
  <pageMargins left="0.7" right="0.7" top="0.75" bottom="0.75" header="0.3" footer="0.3"/>
  <ignoredErrors>
    <ignoredError sqref="C64:AL66" formulaRange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38AD6-770F-144E-81F5-CE9372F35075}">
  <sheetPr codeName="Sheet1"/>
  <dimension ref="A3:Z16"/>
  <sheetViews>
    <sheetView workbookViewId="0">
      <selection activeCell="D21" sqref="D21"/>
    </sheetView>
  </sheetViews>
  <sheetFormatPr baseColWidth="10" defaultRowHeight="16" x14ac:dyDescent="0.2"/>
  <cols>
    <col min="1" max="1" width="14.83203125" style="11" customWidth="1"/>
    <col min="2" max="2" width="7.6640625" customWidth="1"/>
    <col min="13" max="13" width="10.33203125" customWidth="1"/>
  </cols>
  <sheetData>
    <row r="3" spans="1:26" s="28" customFormat="1" ht="26" customHeight="1" x14ac:dyDescent="0.2">
      <c r="A3" s="12" t="s">
        <v>80</v>
      </c>
      <c r="B3" s="27" t="s">
        <v>72</v>
      </c>
      <c r="C3" s="30" t="s">
        <v>21</v>
      </c>
      <c r="D3" s="31" t="s">
        <v>26</v>
      </c>
      <c r="E3" s="31" t="s">
        <v>36</v>
      </c>
      <c r="F3" s="31" t="s">
        <v>37</v>
      </c>
      <c r="G3" s="31" t="s">
        <v>27</v>
      </c>
      <c r="H3" s="31" t="s">
        <v>28</v>
      </c>
      <c r="I3" s="31" t="s">
        <v>29</v>
      </c>
      <c r="J3" s="31" t="s">
        <v>30</v>
      </c>
      <c r="K3" s="31" t="s">
        <v>31</v>
      </c>
      <c r="L3" s="32" t="s">
        <v>32</v>
      </c>
      <c r="W3" s="38" t="s">
        <v>75</v>
      </c>
    </row>
    <row r="4" spans="1:26" ht="17" x14ac:dyDescent="0.2">
      <c r="A4" s="26" t="s">
        <v>73</v>
      </c>
      <c r="B4" s="13" t="s">
        <v>33</v>
      </c>
      <c r="C4" s="33">
        <v>272.71731512762875</v>
      </c>
      <c r="D4" s="16">
        <v>1786.7687116578209</v>
      </c>
      <c r="E4" s="16">
        <v>4160.4828884017625</v>
      </c>
      <c r="F4" s="16">
        <v>5796.5591654722084</v>
      </c>
      <c r="G4" s="16">
        <v>26368.313609467456</v>
      </c>
      <c r="H4" s="16">
        <v>33338.179754177261</v>
      </c>
      <c r="I4" s="16">
        <v>33381.682407895511</v>
      </c>
      <c r="J4" s="16">
        <v>33.099871600934797</v>
      </c>
      <c r="K4" s="16">
        <v>39000.484544695071</v>
      </c>
      <c r="L4" s="34">
        <v>36950.021977308636</v>
      </c>
      <c r="W4" s="18">
        <v>36059.599999999999</v>
      </c>
    </row>
    <row r="5" spans="1:26" ht="17" x14ac:dyDescent="0.2">
      <c r="A5" s="26" t="s">
        <v>74</v>
      </c>
      <c r="B5" s="13" t="s">
        <v>34</v>
      </c>
      <c r="C5" s="33">
        <v>60.449462301262137</v>
      </c>
      <c r="D5" s="16">
        <v>52.404890703329379</v>
      </c>
      <c r="E5" s="16">
        <v>186.03755621332172</v>
      </c>
      <c r="F5" s="16">
        <v>446.20601340118617</v>
      </c>
      <c r="G5" s="16">
        <v>2980.5178436582082</v>
      </c>
      <c r="H5" s="16">
        <v>396.95807778799531</v>
      </c>
      <c r="I5" s="16">
        <v>2249.7635284648486</v>
      </c>
      <c r="J5" s="16">
        <v>34.436683588433233</v>
      </c>
      <c r="K5" s="16">
        <v>2532.4965840269656</v>
      </c>
      <c r="L5" s="34">
        <v>1359.3157449014489</v>
      </c>
      <c r="W5" s="18">
        <v>515.30841250653123</v>
      </c>
    </row>
    <row r="6" spans="1:26" x14ac:dyDescent="0.2">
      <c r="B6" s="13" t="s">
        <v>35</v>
      </c>
      <c r="C6" s="35">
        <v>0.22165612136865034</v>
      </c>
      <c r="D6" s="36">
        <v>2.9329420400867917E-2</v>
      </c>
      <c r="E6" s="36">
        <v>4.4715375883876668E-2</v>
      </c>
      <c r="F6" s="36">
        <v>7.697773811385511E-2</v>
      </c>
      <c r="G6" s="36">
        <v>0.11303407141623434</v>
      </c>
      <c r="H6" s="36">
        <v>1.190701114203023E-2</v>
      </c>
      <c r="I6" s="36">
        <v>6.7395151058435854E-2</v>
      </c>
      <c r="J6" s="36">
        <v>1.0403872257758451</v>
      </c>
      <c r="K6" s="36">
        <v>6.4935003079889711E-2</v>
      </c>
      <c r="L6" s="37">
        <v>3.6787954977028643E-2</v>
      </c>
      <c r="W6" s="43">
        <v>1.4290463912703725E-2</v>
      </c>
    </row>
    <row r="7" spans="1:26" x14ac:dyDescent="0.2">
      <c r="W7" s="44"/>
    </row>
    <row r="8" spans="1:26" s="28" customFormat="1" ht="34" x14ac:dyDescent="0.2">
      <c r="A8" s="12" t="s">
        <v>81</v>
      </c>
      <c r="B8" s="27" t="s">
        <v>72</v>
      </c>
      <c r="G8" s="28" t="s">
        <v>27</v>
      </c>
      <c r="H8" s="28" t="s">
        <v>28</v>
      </c>
      <c r="I8" s="28" t="s">
        <v>29</v>
      </c>
      <c r="K8" s="28" t="s">
        <v>31</v>
      </c>
      <c r="L8" s="28" t="s">
        <v>32</v>
      </c>
      <c r="M8" s="30" t="s">
        <v>38</v>
      </c>
      <c r="N8" s="31" t="s">
        <v>41</v>
      </c>
      <c r="O8" s="31" t="s">
        <v>44</v>
      </c>
      <c r="P8" s="31" t="s">
        <v>47</v>
      </c>
      <c r="Q8" s="31" t="s">
        <v>50</v>
      </c>
      <c r="R8" s="31" t="s">
        <v>53</v>
      </c>
      <c r="S8" s="31" t="s">
        <v>56</v>
      </c>
      <c r="T8" s="31" t="s">
        <v>59</v>
      </c>
      <c r="U8" s="32" t="s">
        <v>62</v>
      </c>
      <c r="W8" s="45" t="s">
        <v>77</v>
      </c>
      <c r="X8" s="38" t="s">
        <v>78</v>
      </c>
    </row>
    <row r="9" spans="1:26" ht="17" x14ac:dyDescent="0.2">
      <c r="A9" s="26" t="s">
        <v>73</v>
      </c>
      <c r="B9" s="13" t="s">
        <v>33</v>
      </c>
      <c r="G9" s="1">
        <v>1127.1005917159764</v>
      </c>
      <c r="H9" s="1">
        <v>1867.0907881104879</v>
      </c>
      <c r="I9" s="1">
        <v>3636.9791849704216</v>
      </c>
      <c r="K9" s="1">
        <v>15929.905318852687</v>
      </c>
      <c r="L9" s="1">
        <v>24836.064812109147</v>
      </c>
      <c r="M9" s="33">
        <v>83.431240423302683</v>
      </c>
      <c r="N9" s="16">
        <v>29.597904012745197</v>
      </c>
      <c r="O9" s="16">
        <v>9.4419394073418843</v>
      </c>
      <c r="P9" s="16">
        <v>14.287274397133551</v>
      </c>
      <c r="Q9" s="16">
        <v>75.957781201849002</v>
      </c>
      <c r="R9" s="16">
        <v>49.068323878431407</v>
      </c>
      <c r="S9" s="16">
        <v>45.34911645054666</v>
      </c>
      <c r="T9" s="16">
        <v>57.549233826058291</v>
      </c>
      <c r="U9" s="34">
        <v>50.281203007518798</v>
      </c>
      <c r="V9" s="1"/>
      <c r="W9" s="46">
        <v>31061.733333333334</v>
      </c>
      <c r="X9" s="46">
        <v>33619.666666666664</v>
      </c>
      <c r="Z9" s="1"/>
    </row>
    <row r="10" spans="1:26" ht="17" x14ac:dyDescent="0.2">
      <c r="A10" s="26" t="s">
        <v>74</v>
      </c>
      <c r="B10" s="13" t="s">
        <v>34</v>
      </c>
      <c r="G10" s="1">
        <v>511.35759061252043</v>
      </c>
      <c r="H10" s="1">
        <v>9.7799640053984884</v>
      </c>
      <c r="I10" s="1">
        <v>325.72218690847092</v>
      </c>
      <c r="K10" s="1">
        <v>830.01314575274716</v>
      </c>
      <c r="L10" s="1">
        <v>1430.6730675837962</v>
      </c>
      <c r="M10" s="33">
        <v>21.635699724122791</v>
      </c>
      <c r="N10" s="16">
        <v>6</v>
      </c>
      <c r="O10" s="16">
        <v>2.2863816886963195</v>
      </c>
      <c r="P10" s="16">
        <v>1.5172803578433467</v>
      </c>
      <c r="Q10" s="16">
        <v>20.21867790421415</v>
      </c>
      <c r="R10" s="16">
        <v>2.2567037850348504</v>
      </c>
      <c r="S10" s="16">
        <v>2.1176225768133037</v>
      </c>
      <c r="T10" s="16">
        <v>1.9780466923989291</v>
      </c>
      <c r="U10" s="34">
        <v>1.7310824658221056</v>
      </c>
      <c r="V10" s="1"/>
      <c r="W10" s="18">
        <v>353.84439141144219</v>
      </c>
      <c r="X10" s="18">
        <v>840.40564808509919</v>
      </c>
      <c r="Z10" s="1"/>
    </row>
    <row r="11" spans="1:26" x14ac:dyDescent="0.2">
      <c r="B11" s="13" t="s">
        <v>35</v>
      </c>
      <c r="G11" s="2">
        <v>0.45369294841199048</v>
      </c>
      <c r="H11" s="2">
        <v>5.2380762990619735E-3</v>
      </c>
      <c r="I11" s="2">
        <v>8.9558441317040396E-2</v>
      </c>
      <c r="K11" s="2">
        <v>5.2104085312449734E-2</v>
      </c>
      <c r="L11" s="2">
        <v>5.7604659933334239E-2</v>
      </c>
      <c r="M11" s="35">
        <v>0.25932372111873636</v>
      </c>
      <c r="N11" s="36">
        <v>0.188</v>
      </c>
      <c r="O11" s="36">
        <v>0.2421517010497303</v>
      </c>
      <c r="P11" s="36">
        <v>0.10619802739616717</v>
      </c>
      <c r="Q11" s="36">
        <v>0.26618310309098364</v>
      </c>
      <c r="R11" s="36">
        <v>4.599105098078992E-2</v>
      </c>
      <c r="S11" s="36">
        <v>4.6696005182870037E-2</v>
      </c>
      <c r="T11" s="36">
        <v>3.4371381874127915E-2</v>
      </c>
      <c r="U11" s="37">
        <v>3.4428024038391611E-2</v>
      </c>
      <c r="V11" s="2"/>
      <c r="W11" s="40">
        <v>1.1391649899708608E-2</v>
      </c>
      <c r="X11" s="40">
        <v>2.4997441420748747E-2</v>
      </c>
      <c r="Z11" s="2"/>
    </row>
    <row r="13" spans="1:26" s="28" customFormat="1" ht="34" x14ac:dyDescent="0.2">
      <c r="A13" s="12" t="s">
        <v>82</v>
      </c>
      <c r="B13" s="27" t="s">
        <v>72</v>
      </c>
      <c r="H13" s="28" t="s">
        <v>28</v>
      </c>
      <c r="L13" s="28" t="s">
        <v>32</v>
      </c>
      <c r="N13" s="28" t="s">
        <v>41</v>
      </c>
      <c r="Q13" s="38" t="s">
        <v>50</v>
      </c>
      <c r="R13" s="28" t="s">
        <v>53</v>
      </c>
      <c r="S13" s="38" t="s">
        <v>56</v>
      </c>
      <c r="T13" s="28" t="s">
        <v>59</v>
      </c>
      <c r="U13" s="30" t="s">
        <v>62</v>
      </c>
      <c r="V13" s="32" t="s">
        <v>79</v>
      </c>
    </row>
    <row r="14" spans="1:26" ht="17" x14ac:dyDescent="0.2">
      <c r="A14" s="26" t="s">
        <v>73</v>
      </c>
      <c r="B14" s="13" t="s">
        <v>33</v>
      </c>
      <c r="H14" s="29">
        <v>208.1076186594054</v>
      </c>
      <c r="L14" s="29">
        <v>2360.833819887554</v>
      </c>
      <c r="N14" s="29">
        <v>25.120013940057753</v>
      </c>
      <c r="Q14" s="39">
        <v>8.9975731895223419</v>
      </c>
      <c r="R14" s="29">
        <v>7.1677505966753285</v>
      </c>
      <c r="S14" s="39">
        <v>7.5978356216628526</v>
      </c>
      <c r="T14" s="29">
        <v>9.9361276095266096</v>
      </c>
      <c r="U14" s="41">
        <v>9.7477443609022565</v>
      </c>
      <c r="V14" s="42">
        <v>10.317313726111621</v>
      </c>
    </row>
    <row r="15" spans="1:26" ht="17" x14ac:dyDescent="0.2">
      <c r="A15" s="26" t="s">
        <v>74</v>
      </c>
      <c r="B15" s="13" t="s">
        <v>34</v>
      </c>
      <c r="H15" s="1">
        <v>13.675598118681531</v>
      </c>
      <c r="L15" s="1">
        <v>152.43537526086564</v>
      </c>
      <c r="N15" s="1">
        <v>5.6016685186257069</v>
      </c>
      <c r="Q15" s="18">
        <v>2.111895884919794</v>
      </c>
      <c r="R15" s="1">
        <v>0.49625410491407451</v>
      </c>
      <c r="S15" s="18">
        <v>0.87908886603050107</v>
      </c>
      <c r="T15" s="1">
        <v>0.4074107680112567</v>
      </c>
      <c r="U15" s="33">
        <v>1.5487233485687375</v>
      </c>
      <c r="V15" s="34">
        <v>1.2299933429307004</v>
      </c>
    </row>
    <row r="16" spans="1:26" x14ac:dyDescent="0.2">
      <c r="B16" s="13" t="s">
        <v>35</v>
      </c>
      <c r="H16" s="2">
        <v>6.5714067590496958E-2</v>
      </c>
      <c r="L16" s="2">
        <v>6.4568447798721423E-2</v>
      </c>
      <c r="N16" s="2">
        <v>0.22299623447632641</v>
      </c>
      <c r="Q16" s="40">
        <v>0.23471838910730874</v>
      </c>
      <c r="R16" s="2">
        <v>6.9234287412881776E-2</v>
      </c>
      <c r="S16" s="40">
        <v>0.11570253817074616</v>
      </c>
      <c r="T16" s="2">
        <v>4.1002972588701198E-2</v>
      </c>
      <c r="U16" s="35">
        <v>0.15888017691360412</v>
      </c>
      <c r="V16" s="37">
        <v>0.11921643322890978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E18A5-8D7C-884A-A15D-A3D7F858D5E3}">
  <sheetPr codeName="Sheet3"/>
  <dimension ref="B2:N43"/>
  <sheetViews>
    <sheetView workbookViewId="0">
      <selection activeCell="A3" sqref="A3"/>
    </sheetView>
  </sheetViews>
  <sheetFormatPr baseColWidth="10" defaultRowHeight="14" x14ac:dyDescent="0.2"/>
  <cols>
    <col min="1" max="2" width="10.83203125" style="131"/>
    <col min="3" max="14" width="9.1640625" style="131" customWidth="1"/>
    <col min="15" max="16384" width="10.83203125" style="131"/>
  </cols>
  <sheetData>
    <row r="2" spans="2:14" ht="15" thickBot="1" x14ac:dyDescent="0.25"/>
    <row r="3" spans="2:14" ht="71" customHeight="1" thickBot="1" x14ac:dyDescent="0.25">
      <c r="B3" s="148" t="s">
        <v>190</v>
      </c>
      <c r="C3" s="149"/>
      <c r="D3" s="149"/>
      <c r="E3" s="149"/>
      <c r="F3" s="149"/>
      <c r="G3" s="149"/>
      <c r="H3" s="149"/>
      <c r="I3" s="149"/>
      <c r="J3" s="149"/>
      <c r="K3" s="149"/>
      <c r="L3" s="150"/>
      <c r="M3" s="150"/>
      <c r="N3" s="151"/>
    </row>
    <row r="4" spans="2:14" ht="15" thickBot="1" x14ac:dyDescent="0.25">
      <c r="B4" s="132"/>
    </row>
    <row r="5" spans="2:14" x14ac:dyDescent="0.2">
      <c r="B5" s="114"/>
      <c r="C5" s="115"/>
      <c r="D5" s="133" t="s">
        <v>136</v>
      </c>
      <c r="E5" s="133"/>
      <c r="F5" s="133"/>
      <c r="G5" s="134"/>
      <c r="H5" s="133" t="s">
        <v>137</v>
      </c>
      <c r="I5" s="133"/>
      <c r="J5" s="133"/>
      <c r="K5" s="134"/>
      <c r="L5" s="133" t="s">
        <v>138</v>
      </c>
      <c r="M5" s="115"/>
      <c r="N5" s="116"/>
    </row>
    <row r="6" spans="2:14" ht="30" x14ac:dyDescent="0.2">
      <c r="B6" s="108" t="s">
        <v>183</v>
      </c>
      <c r="C6" s="123" t="s">
        <v>134</v>
      </c>
      <c r="D6" s="124" t="s">
        <v>184</v>
      </c>
      <c r="E6" s="123" t="s">
        <v>185</v>
      </c>
      <c r="F6" s="123" t="s">
        <v>186</v>
      </c>
      <c r="G6" s="109" t="s">
        <v>134</v>
      </c>
      <c r="H6" s="124" t="s">
        <v>184</v>
      </c>
      <c r="I6" s="123" t="s">
        <v>185</v>
      </c>
      <c r="J6" s="123" t="s">
        <v>186</v>
      </c>
      <c r="K6" s="109" t="s">
        <v>134</v>
      </c>
      <c r="L6" s="124" t="s">
        <v>184</v>
      </c>
      <c r="M6" s="123" t="s">
        <v>185</v>
      </c>
      <c r="N6" s="110" t="s">
        <v>186</v>
      </c>
    </row>
    <row r="7" spans="2:14" x14ac:dyDescent="0.2">
      <c r="B7" s="117" t="s">
        <v>36</v>
      </c>
      <c r="C7" s="125">
        <v>47.77</v>
      </c>
      <c r="D7" s="125">
        <v>46.353125415351755</v>
      </c>
      <c r="E7" s="125">
        <v>47.778900624377378</v>
      </c>
      <c r="F7" s="125">
        <v>47.778900624377378</v>
      </c>
      <c r="G7" s="118">
        <v>49.94</v>
      </c>
      <c r="H7" s="125">
        <v>49.7231758917181</v>
      </c>
      <c r="I7" s="125">
        <v>49.989323886700262</v>
      </c>
      <c r="J7" s="125">
        <v>49.989323886700255</v>
      </c>
      <c r="K7" s="118">
        <v>54.11</v>
      </c>
      <c r="L7" s="125">
        <v>55.916861594652914</v>
      </c>
      <c r="M7" s="125">
        <v>54.051775488922374</v>
      </c>
      <c r="N7" s="126">
        <v>54.05177548892236</v>
      </c>
    </row>
    <row r="8" spans="2:14" x14ac:dyDescent="0.2">
      <c r="B8" s="117" t="s">
        <v>29</v>
      </c>
      <c r="C8" s="125">
        <v>0.96</v>
      </c>
      <c r="D8" s="125">
        <v>0.90746179301074703</v>
      </c>
      <c r="E8" s="125">
        <v>0.94496057214626072</v>
      </c>
      <c r="F8" s="125">
        <v>0.94496057214626039</v>
      </c>
      <c r="G8" s="118">
        <v>2.71</v>
      </c>
      <c r="H8" s="125">
        <v>2.7051188953952172</v>
      </c>
      <c r="I8" s="125">
        <v>2.6436026812017879</v>
      </c>
      <c r="J8" s="125">
        <v>2.6436026812017879</v>
      </c>
      <c r="K8" s="118">
        <v>2.2400000000000002</v>
      </c>
      <c r="L8" s="125">
        <v>2.3641736913982117</v>
      </c>
      <c r="M8" s="125">
        <v>2.3214367466519539</v>
      </c>
      <c r="N8" s="126">
        <v>2.3214367466519539</v>
      </c>
    </row>
    <row r="9" spans="2:14" x14ac:dyDescent="0.2">
      <c r="B9" s="117" t="s">
        <v>26</v>
      </c>
      <c r="C9" s="125">
        <v>15.35</v>
      </c>
      <c r="D9" s="125">
        <v>15.597345764221576</v>
      </c>
      <c r="E9" s="125">
        <v>15.292919084410315</v>
      </c>
      <c r="F9" s="125">
        <v>15.292919084410311</v>
      </c>
      <c r="G9" s="118">
        <v>13.8</v>
      </c>
      <c r="H9" s="125">
        <v>13.481600989384194</v>
      </c>
      <c r="I9" s="125">
        <v>13.651958390259447</v>
      </c>
      <c r="J9" s="125">
        <v>13.651958390259447</v>
      </c>
      <c r="K9" s="118">
        <v>13.65</v>
      </c>
      <c r="L9" s="125">
        <v>13.743547213167961</v>
      </c>
      <c r="M9" s="125">
        <v>13.85512252533025</v>
      </c>
      <c r="N9" s="126">
        <v>13.855122525330248</v>
      </c>
    </row>
    <row r="10" spans="2:14" x14ac:dyDescent="0.2">
      <c r="B10" s="117" t="s">
        <v>32</v>
      </c>
      <c r="C10" s="125">
        <v>10.251681814091604</v>
      </c>
      <c r="D10" s="125">
        <v>10.219012915705809</v>
      </c>
      <c r="E10" s="125">
        <v>10.390748590942462</v>
      </c>
      <c r="F10" s="125">
        <v>10.39074859094246</v>
      </c>
      <c r="G10" s="118">
        <v>11.117568613335733</v>
      </c>
      <c r="H10" s="125">
        <v>10.881264450324739</v>
      </c>
      <c r="I10" s="125">
        <v>10.928207109478212</v>
      </c>
      <c r="J10" s="125">
        <v>10.92820710947821</v>
      </c>
      <c r="K10" s="118">
        <v>12.110450823360029</v>
      </c>
      <c r="L10" s="125">
        <v>12.399987190414551</v>
      </c>
      <c r="M10" s="125">
        <v>12.160745550366702</v>
      </c>
      <c r="N10" s="126">
        <v>12.160745550366698</v>
      </c>
    </row>
    <row r="11" spans="2:14" x14ac:dyDescent="0.2">
      <c r="B11" s="117" t="s">
        <v>31</v>
      </c>
      <c r="C11" s="125">
        <v>0.17100000000000001</v>
      </c>
      <c r="D11" s="125">
        <v>0.16939470462446896</v>
      </c>
      <c r="E11" s="125">
        <v>0.17170952735669961</v>
      </c>
      <c r="F11" s="125">
        <v>0.17170952735669961</v>
      </c>
      <c r="G11" s="118">
        <v>0.16800000000000001</v>
      </c>
      <c r="H11" s="125">
        <v>0.16026292295783609</v>
      </c>
      <c r="I11" s="125">
        <v>0.16856125146458042</v>
      </c>
      <c r="J11" s="125">
        <v>0.16856125146458042</v>
      </c>
      <c r="K11" s="118">
        <v>0.18</v>
      </c>
      <c r="L11" s="125">
        <v>0.18975578908652752</v>
      </c>
      <c r="M11" s="125">
        <v>0.17872922117871998</v>
      </c>
      <c r="N11" s="126">
        <v>0.17872922117871998</v>
      </c>
    </row>
    <row r="12" spans="2:14" x14ac:dyDescent="0.2">
      <c r="B12" s="117" t="s">
        <v>21</v>
      </c>
      <c r="C12" s="125">
        <v>9.68</v>
      </c>
      <c r="D12" s="125">
        <v>11.559927407956801</v>
      </c>
      <c r="E12" s="125">
        <v>9.744139600392959</v>
      </c>
      <c r="F12" s="125">
        <v>9.7441396003929555</v>
      </c>
      <c r="G12" s="118">
        <v>7.2300000000000013</v>
      </c>
      <c r="H12" s="125">
        <v>7.7280766101154628</v>
      </c>
      <c r="I12" s="125">
        <v>7.098329018124315</v>
      </c>
      <c r="J12" s="125">
        <v>7.0983290181243133</v>
      </c>
      <c r="K12" s="118">
        <v>3.4799999999999995</v>
      </c>
      <c r="L12" s="125">
        <v>2.5855592855110574</v>
      </c>
      <c r="M12" s="125">
        <v>3.5475313814827358</v>
      </c>
      <c r="N12" s="126">
        <v>3.5475313814827367</v>
      </c>
    </row>
    <row r="13" spans="2:14" x14ac:dyDescent="0.2">
      <c r="B13" s="117" t="s">
        <v>28</v>
      </c>
      <c r="C13" s="125">
        <v>13.24</v>
      </c>
      <c r="D13" s="125">
        <v>13.420999079066581</v>
      </c>
      <c r="E13" s="125">
        <v>13.299856781351483</v>
      </c>
      <c r="F13" s="125">
        <v>13.299856781351483</v>
      </c>
      <c r="G13" s="118">
        <v>11.4</v>
      </c>
      <c r="H13" s="125">
        <v>11.358674234662157</v>
      </c>
      <c r="I13" s="125">
        <v>11.307436308027528</v>
      </c>
      <c r="J13" s="125">
        <v>11.30743630802753</v>
      </c>
      <c r="K13" s="118">
        <v>6.95</v>
      </c>
      <c r="L13" s="125">
        <v>6.8822110578317659</v>
      </c>
      <c r="M13" s="125">
        <v>6.9827069106209905</v>
      </c>
      <c r="N13" s="126">
        <v>6.9827069106209922</v>
      </c>
    </row>
    <row r="14" spans="2:14" x14ac:dyDescent="0.2">
      <c r="B14" s="117" t="s">
        <v>27</v>
      </c>
      <c r="C14" s="125">
        <v>2.7000000000000003E-2</v>
      </c>
      <c r="D14" s="125">
        <v>-8.8613718266454429E-3</v>
      </c>
      <c r="E14" s="125">
        <v>4.5000299133363196E-2</v>
      </c>
      <c r="F14" s="125">
        <v>4.5000299133362974E-2</v>
      </c>
      <c r="G14" s="118">
        <v>0.52</v>
      </c>
      <c r="H14" s="125">
        <v>0.48333731220709436</v>
      </c>
      <c r="I14" s="125">
        <v>0.49541848466406224</v>
      </c>
      <c r="J14" s="125">
        <v>0.49541848466406202</v>
      </c>
      <c r="K14" s="118">
        <v>1.69</v>
      </c>
      <c r="L14" s="125">
        <v>1.795919118994141</v>
      </c>
      <c r="M14" s="125">
        <v>1.6965812162025742</v>
      </c>
      <c r="N14" s="126">
        <v>1.6965812162025746</v>
      </c>
    </row>
    <row r="15" spans="2:14" x14ac:dyDescent="0.2">
      <c r="B15" s="117" t="s">
        <v>37</v>
      </c>
      <c r="C15" s="125">
        <v>4.5999999999999999E-2</v>
      </c>
      <c r="D15" s="125">
        <v>4.5561713163193018E-2</v>
      </c>
      <c r="E15" s="125">
        <v>5.4125866090034579E-2</v>
      </c>
      <c r="F15" s="125">
        <v>5.4125866090034502E-2</v>
      </c>
      <c r="G15" s="118">
        <v>0.27300000000000002</v>
      </c>
      <c r="H15" s="125">
        <v>0.2571008291238735</v>
      </c>
      <c r="I15" s="125">
        <v>0.25286970712162893</v>
      </c>
      <c r="J15" s="125">
        <v>0.25286970712162893</v>
      </c>
      <c r="K15" s="118">
        <v>0.36</v>
      </c>
      <c r="L15" s="125">
        <v>0.38390552982658616</v>
      </c>
      <c r="M15" s="125">
        <v>0.37200442678833651</v>
      </c>
      <c r="N15" s="126">
        <v>0.37200442678833651</v>
      </c>
    </row>
    <row r="16" spans="2:14" x14ac:dyDescent="0.2">
      <c r="B16" s="111" t="s">
        <v>189</v>
      </c>
      <c r="C16" s="127">
        <v>1.82</v>
      </c>
      <c r="D16" s="128">
        <v>1.82</v>
      </c>
      <c r="E16" s="128">
        <v>1.82</v>
      </c>
      <c r="F16" s="128">
        <v>1.82</v>
      </c>
      <c r="G16" s="112">
        <v>2.31</v>
      </c>
      <c r="H16" s="127">
        <v>2.31</v>
      </c>
      <c r="I16" s="127">
        <v>2.31</v>
      </c>
      <c r="J16" s="127">
        <v>2.31</v>
      </c>
      <c r="K16" s="112">
        <v>3.27</v>
      </c>
      <c r="L16" s="127">
        <v>3.27</v>
      </c>
      <c r="M16" s="127">
        <v>3.27</v>
      </c>
      <c r="N16" s="113">
        <v>3.27</v>
      </c>
    </row>
    <row r="17" spans="2:14" x14ac:dyDescent="0.2">
      <c r="B17" s="117" t="s">
        <v>30</v>
      </c>
      <c r="C17" s="129">
        <v>382</v>
      </c>
      <c r="D17" s="129">
        <v>156.91113460954162</v>
      </c>
      <c r="E17" s="129">
        <v>394.38512069180609</v>
      </c>
      <c r="F17" s="129">
        <v>394.38512069180615</v>
      </c>
      <c r="G17" s="119">
        <v>289</v>
      </c>
      <c r="H17" s="129">
        <v>114.01680095545601</v>
      </c>
      <c r="I17" s="129">
        <v>265.50194813191303</v>
      </c>
      <c r="J17" s="129">
        <v>265.50194813191308</v>
      </c>
      <c r="K17" s="119">
        <v>16</v>
      </c>
      <c r="L17" s="129">
        <v>34.677211235064405</v>
      </c>
      <c r="M17" s="129">
        <v>27.112931176281052</v>
      </c>
      <c r="N17" s="120">
        <v>27.112931176281108</v>
      </c>
    </row>
    <row r="18" spans="2:14" x14ac:dyDescent="0.2">
      <c r="B18" s="117"/>
      <c r="C18" s="127">
        <f>SUM(C7:C16)</f>
        <v>99.315681814091604</v>
      </c>
      <c r="D18" s="127">
        <f t="shared" ref="D18" si="0">SUM(D7:D15)</f>
        <v>98.263967421274288</v>
      </c>
      <c r="E18" s="127">
        <f>SUM(E7:E16)</f>
        <v>99.54236094620093</v>
      </c>
      <c r="F18" s="127">
        <f>SUM(F7:F16)</f>
        <v>99.54236094620093</v>
      </c>
      <c r="G18" s="112">
        <f>SUM(G7:G16)</f>
        <v>99.468568613335748</v>
      </c>
      <c r="H18" s="127">
        <f>SUM(H7:H16)</f>
        <v>99.088612135888681</v>
      </c>
      <c r="I18" s="127">
        <f t="shared" ref="I18:J18" si="1">SUM(I7:I16)</f>
        <v>98.845706837041831</v>
      </c>
      <c r="J18" s="127">
        <f t="shared" si="1"/>
        <v>98.845706837041831</v>
      </c>
      <c r="K18" s="112">
        <f>SUM(K7:K16)</f>
        <v>98.040450823360032</v>
      </c>
      <c r="L18" s="127">
        <f t="shared" ref="L18:N18" si="2">SUM(L7:L16)</f>
        <v>99.531920470883719</v>
      </c>
      <c r="M18" s="127">
        <f t="shared" si="2"/>
        <v>98.436633467544624</v>
      </c>
      <c r="N18" s="113">
        <f t="shared" si="2"/>
        <v>98.43663346754461</v>
      </c>
    </row>
    <row r="19" spans="2:14" ht="30" x14ac:dyDescent="0.2">
      <c r="B19" s="108" t="s">
        <v>187</v>
      </c>
      <c r="C19" s="123" t="s">
        <v>134</v>
      </c>
      <c r="D19" s="124" t="s">
        <v>184</v>
      </c>
      <c r="E19" s="123" t="s">
        <v>185</v>
      </c>
      <c r="F19" s="123" t="s">
        <v>186</v>
      </c>
      <c r="G19" s="109" t="s">
        <v>134</v>
      </c>
      <c r="H19" s="124" t="s">
        <v>184</v>
      </c>
      <c r="I19" s="123" t="s">
        <v>185</v>
      </c>
      <c r="J19" s="123" t="s">
        <v>186</v>
      </c>
      <c r="K19" s="109" t="s">
        <v>134</v>
      </c>
      <c r="L19" s="124" t="s">
        <v>184</v>
      </c>
      <c r="M19" s="123" t="s">
        <v>185</v>
      </c>
      <c r="N19" s="110" t="s">
        <v>186</v>
      </c>
    </row>
    <row r="20" spans="2:14" x14ac:dyDescent="0.2">
      <c r="B20" s="117" t="s">
        <v>27</v>
      </c>
      <c r="C20" s="125">
        <v>2.7000000000000003E-2</v>
      </c>
      <c r="D20" s="125">
        <v>5.2589097746130485E-2</v>
      </c>
      <c r="E20" s="125">
        <v>6.58057250448012E-2</v>
      </c>
      <c r="F20" s="125">
        <v>6.58057250448012E-2</v>
      </c>
      <c r="G20" s="112">
        <v>0.52</v>
      </c>
      <c r="H20" s="125">
        <v>0.52174538074296728</v>
      </c>
      <c r="I20" s="125">
        <v>0.47214807062312864</v>
      </c>
      <c r="J20" s="125">
        <v>0.47214807062312875</v>
      </c>
      <c r="K20" s="112">
        <v>1.69</v>
      </c>
      <c r="L20" s="127">
        <v>1.9383020706626684</v>
      </c>
      <c r="M20" s="127">
        <v>1.6990462043320698</v>
      </c>
      <c r="N20" s="113">
        <v>1.69904620433207</v>
      </c>
    </row>
    <row r="21" spans="2:14" x14ac:dyDescent="0.2">
      <c r="B21" s="117" t="s">
        <v>28</v>
      </c>
      <c r="C21" s="127">
        <v>13.24</v>
      </c>
      <c r="D21" s="127">
        <v>14.636346540853017</v>
      </c>
      <c r="E21" s="127">
        <v>13.416365477223696</v>
      </c>
      <c r="F21" s="127">
        <v>13.416365477223692</v>
      </c>
      <c r="G21" s="112">
        <v>11.4</v>
      </c>
      <c r="H21" s="127">
        <v>12.003727467836303</v>
      </c>
      <c r="I21" s="127">
        <v>11.065772673420886</v>
      </c>
      <c r="J21" s="127">
        <v>11.065772673420886</v>
      </c>
      <c r="K21" s="112">
        <v>6.95</v>
      </c>
      <c r="L21" s="127">
        <v>7.5709428920148252</v>
      </c>
      <c r="M21" s="127">
        <v>7.1078618493554178</v>
      </c>
      <c r="N21" s="113">
        <v>7.1078618493554178</v>
      </c>
    </row>
    <row r="22" spans="2:14" x14ac:dyDescent="0.2">
      <c r="B22" s="117" t="s">
        <v>29</v>
      </c>
      <c r="C22" s="127">
        <v>0.96</v>
      </c>
      <c r="D22" s="127">
        <v>0.97891749579304987</v>
      </c>
      <c r="E22" s="127">
        <v>0.95673698727359313</v>
      </c>
      <c r="F22" s="127">
        <v>0.95673698727359313</v>
      </c>
      <c r="G22" s="112">
        <v>2.71</v>
      </c>
      <c r="H22" s="127">
        <v>2.7818615057052236</v>
      </c>
      <c r="I22" s="127">
        <v>2.5151564322754787</v>
      </c>
      <c r="J22" s="127">
        <v>2.5151564322754791</v>
      </c>
      <c r="K22" s="112">
        <v>2.2400000000000002</v>
      </c>
      <c r="L22" s="127">
        <v>2.6927221092114109</v>
      </c>
      <c r="M22" s="127">
        <v>2.4381065804509299</v>
      </c>
      <c r="N22" s="113">
        <v>2.4381065804509303</v>
      </c>
    </row>
    <row r="23" spans="2:14" x14ac:dyDescent="0.2">
      <c r="B23" s="117" t="s">
        <v>31</v>
      </c>
      <c r="C23" s="127">
        <v>0.17100000000000001</v>
      </c>
      <c r="D23" s="127">
        <v>0.18855125175374279</v>
      </c>
      <c r="E23" s="127">
        <v>0.17323056438000956</v>
      </c>
      <c r="F23" s="127">
        <v>0.17323056438000956</v>
      </c>
      <c r="G23" s="112">
        <v>0.16800000000000001</v>
      </c>
      <c r="H23" s="127">
        <v>0.16792050563457783</v>
      </c>
      <c r="I23" s="127">
        <v>0.16783363100695034</v>
      </c>
      <c r="J23" s="127">
        <v>0.16783363100695037</v>
      </c>
      <c r="K23" s="112">
        <v>0.18</v>
      </c>
      <c r="L23" s="127">
        <v>0.20653787674376164</v>
      </c>
      <c r="M23" s="127">
        <v>0.17793580461304009</v>
      </c>
      <c r="N23" s="113">
        <v>0.17793580461304009</v>
      </c>
    </row>
    <row r="24" spans="2:14" x14ac:dyDescent="0.2">
      <c r="B24" s="117" t="s">
        <v>32</v>
      </c>
      <c r="C24" s="127">
        <v>10.251681814091604</v>
      </c>
      <c r="D24" s="127">
        <v>10.908144783446101</v>
      </c>
      <c r="E24" s="127">
        <v>10.584238142210813</v>
      </c>
      <c r="F24" s="127">
        <v>10.584238142210811</v>
      </c>
      <c r="G24" s="112">
        <v>11.117568613335733</v>
      </c>
      <c r="H24" s="127">
        <v>11.333041933446708</v>
      </c>
      <c r="I24" s="127">
        <v>10.786583040814264</v>
      </c>
      <c r="J24" s="127">
        <v>10.786583040814262</v>
      </c>
      <c r="K24" s="112">
        <v>12.110450823360029</v>
      </c>
      <c r="L24" s="127">
        <v>14.109688352912769</v>
      </c>
      <c r="M24" s="127">
        <v>12.108880067762289</v>
      </c>
      <c r="N24" s="113">
        <v>12.108880067762289</v>
      </c>
    </row>
    <row r="25" spans="2:14" x14ac:dyDescent="0.2">
      <c r="B25" s="117" t="s">
        <v>38</v>
      </c>
      <c r="C25" s="129">
        <v>51.4</v>
      </c>
      <c r="D25" s="129">
        <v>42.948498172035976</v>
      </c>
      <c r="E25" s="129">
        <v>49.5274590080396</v>
      </c>
      <c r="F25" s="129">
        <v>49.5274590080396</v>
      </c>
      <c r="G25" s="119">
        <v>45</v>
      </c>
      <c r="H25" s="129">
        <v>45.834317796699381</v>
      </c>
      <c r="I25" s="129">
        <v>45.71528897255795</v>
      </c>
      <c r="J25" s="129">
        <v>45.715288972557957</v>
      </c>
      <c r="K25" s="119">
        <v>37</v>
      </c>
      <c r="L25" s="129">
        <v>51.555765465701811</v>
      </c>
      <c r="M25" s="129">
        <v>38.157252019402435</v>
      </c>
      <c r="N25" s="120">
        <v>38.157252019402449</v>
      </c>
    </row>
    <row r="26" spans="2:14" x14ac:dyDescent="0.2">
      <c r="B26" s="117" t="s">
        <v>41</v>
      </c>
      <c r="C26" s="129">
        <v>166</v>
      </c>
      <c r="D26" s="129">
        <v>158.24545399072761</v>
      </c>
      <c r="E26" s="129">
        <v>163.65913637933335</v>
      </c>
      <c r="F26" s="129">
        <v>163.65913637933321</v>
      </c>
      <c r="G26" s="119">
        <v>121</v>
      </c>
      <c r="H26" s="129">
        <v>144.77867241785671</v>
      </c>
      <c r="I26" s="129">
        <v>106.45044801592481</v>
      </c>
      <c r="J26" s="129">
        <v>106.45044801592458</v>
      </c>
      <c r="K26" s="119">
        <v>13</v>
      </c>
      <c r="L26" s="129">
        <v>126.75663305306746</v>
      </c>
      <c r="M26" s="129">
        <v>29.890415604742408</v>
      </c>
      <c r="N26" s="120">
        <v>29.890415604742248</v>
      </c>
    </row>
    <row r="27" spans="2:14" x14ac:dyDescent="0.2">
      <c r="B27" s="117" t="s">
        <v>44</v>
      </c>
      <c r="C27" s="129">
        <v>126</v>
      </c>
      <c r="D27" s="129">
        <v>136.60058709106005</v>
      </c>
      <c r="E27" s="129">
        <v>142.24526709507617</v>
      </c>
      <c r="F27" s="129">
        <v>142.24526709507617</v>
      </c>
      <c r="G27" s="119">
        <v>136</v>
      </c>
      <c r="H27" s="129">
        <v>109.88145382535113</v>
      </c>
      <c r="I27" s="129">
        <v>113.92009871563383</v>
      </c>
      <c r="J27" s="129">
        <v>113.92009871563383</v>
      </c>
      <c r="K27" s="119">
        <v>19</v>
      </c>
      <c r="L27" s="129">
        <v>25.847129056976161</v>
      </c>
      <c r="M27" s="129">
        <v>24.834634189290142</v>
      </c>
      <c r="N27" s="120">
        <v>24.834634189290124</v>
      </c>
    </row>
    <row r="28" spans="2:14" x14ac:dyDescent="0.2">
      <c r="B28" s="117" t="s">
        <v>47</v>
      </c>
      <c r="C28" s="129">
        <v>71</v>
      </c>
      <c r="D28" s="129">
        <v>87.017459274425931</v>
      </c>
      <c r="E28" s="129">
        <v>73.627896632963271</v>
      </c>
      <c r="F28" s="129">
        <v>73.627896632963271</v>
      </c>
      <c r="G28" s="119">
        <v>105</v>
      </c>
      <c r="H28" s="129">
        <v>108.33990246927343</v>
      </c>
      <c r="I28" s="129">
        <v>102.44243038457137</v>
      </c>
      <c r="J28" s="129">
        <v>102.4424303845714</v>
      </c>
      <c r="K28" s="119">
        <v>129.5</v>
      </c>
      <c r="L28" s="129">
        <v>128.31016998217555</v>
      </c>
      <c r="M28" s="129">
        <v>129.42967298246532</v>
      </c>
      <c r="N28" s="120">
        <v>129.42967298246532</v>
      </c>
    </row>
    <row r="29" spans="2:14" x14ac:dyDescent="0.2">
      <c r="B29" s="117" t="s">
        <v>50</v>
      </c>
      <c r="C29" s="127">
        <v>0.27</v>
      </c>
      <c r="D29" s="130">
        <v>7.8829310223461651</v>
      </c>
      <c r="E29" s="130">
        <v>1.6351173729947397</v>
      </c>
      <c r="F29" s="130">
        <v>1.6351173729947301</v>
      </c>
      <c r="G29" s="121">
        <v>11</v>
      </c>
      <c r="H29" s="130">
        <v>13.805970052288384</v>
      </c>
      <c r="I29" s="130">
        <v>9.5860735004358499</v>
      </c>
      <c r="J29" s="130">
        <v>9.5860735004358446</v>
      </c>
      <c r="K29" s="121">
        <v>47.2</v>
      </c>
      <c r="L29" s="130">
        <v>41.862703042937959</v>
      </c>
      <c r="M29" s="130">
        <v>47.248809126569412</v>
      </c>
      <c r="N29" s="122">
        <v>47.248809126569412</v>
      </c>
    </row>
    <row r="30" spans="2:14" x14ac:dyDescent="0.2">
      <c r="B30" s="117" t="s">
        <v>53</v>
      </c>
      <c r="C30" s="129">
        <v>108</v>
      </c>
      <c r="D30" s="129">
        <v>122.36107472717636</v>
      </c>
      <c r="E30" s="129">
        <v>106.32753550956186</v>
      </c>
      <c r="F30" s="129">
        <v>106.32753550956188</v>
      </c>
      <c r="G30" s="119">
        <v>403</v>
      </c>
      <c r="H30" s="129">
        <v>403.15993735980288</v>
      </c>
      <c r="I30" s="129">
        <v>384.54315991262177</v>
      </c>
      <c r="J30" s="129">
        <v>384.54315991262195</v>
      </c>
      <c r="K30" s="119">
        <v>330</v>
      </c>
      <c r="L30" s="129">
        <v>368.42654861662595</v>
      </c>
      <c r="M30" s="129">
        <v>350.12930457781624</v>
      </c>
      <c r="N30" s="120">
        <v>350.12930457781624</v>
      </c>
    </row>
    <row r="31" spans="2:14" x14ac:dyDescent="0.2">
      <c r="B31" s="117" t="s">
        <v>56</v>
      </c>
      <c r="C31" s="130">
        <v>16</v>
      </c>
      <c r="D31" s="130">
        <v>18.458594400174526</v>
      </c>
      <c r="E31" s="130">
        <v>17.140063255890297</v>
      </c>
      <c r="F31" s="130">
        <v>17.14006325589029</v>
      </c>
      <c r="G31" s="121">
        <v>27.6</v>
      </c>
      <c r="H31" s="130">
        <v>28.922634417808421</v>
      </c>
      <c r="I31" s="130">
        <v>27.070580145104447</v>
      </c>
      <c r="J31" s="130">
        <v>27.070580145104447</v>
      </c>
      <c r="K31" s="121">
        <v>38</v>
      </c>
      <c r="L31" s="130">
        <v>39.795793484071403</v>
      </c>
      <c r="M31" s="130">
        <v>37.389356599005268</v>
      </c>
      <c r="N31" s="122">
        <v>37.389356599005261</v>
      </c>
    </row>
    <row r="32" spans="2:14" x14ac:dyDescent="0.2">
      <c r="B32" s="117" t="s">
        <v>59</v>
      </c>
      <c r="C32" s="129">
        <v>22</v>
      </c>
      <c r="D32" s="129">
        <v>24.161745873537303</v>
      </c>
      <c r="E32" s="129">
        <v>24.091079902775398</v>
      </c>
      <c r="F32" s="129">
        <v>24.091079902775498</v>
      </c>
      <c r="G32" s="119">
        <v>179</v>
      </c>
      <c r="H32" s="129">
        <v>182.56441183804677</v>
      </c>
      <c r="I32" s="129">
        <v>168.75585684689082</v>
      </c>
      <c r="J32" s="129">
        <v>168.75585684689082</v>
      </c>
      <c r="K32" s="119">
        <v>190</v>
      </c>
      <c r="L32" s="129">
        <v>214.75328299645716</v>
      </c>
      <c r="M32" s="129">
        <v>198.15306325033379</v>
      </c>
      <c r="N32" s="120">
        <v>198.15306325033373</v>
      </c>
    </row>
    <row r="33" spans="2:14" x14ac:dyDescent="0.2">
      <c r="B33" s="117" t="s">
        <v>62</v>
      </c>
      <c r="C33" s="130">
        <v>2</v>
      </c>
      <c r="D33" s="130">
        <v>4.483286599957526</v>
      </c>
      <c r="E33" s="130">
        <v>3.1147752248635037</v>
      </c>
      <c r="F33" s="130">
        <v>3.1147752248635059</v>
      </c>
      <c r="G33" s="121">
        <v>19</v>
      </c>
      <c r="H33" s="130">
        <v>20.557971466221904</v>
      </c>
      <c r="I33" s="130">
        <v>18.664381694703511</v>
      </c>
      <c r="J33" s="130">
        <v>18.664381694703515</v>
      </c>
      <c r="K33" s="121">
        <v>14</v>
      </c>
      <c r="L33" s="130">
        <v>14.930615690275982</v>
      </c>
      <c r="M33" s="130">
        <v>13.220843080432982</v>
      </c>
      <c r="N33" s="122">
        <v>13.220843080432985</v>
      </c>
    </row>
    <row r="34" spans="2:14" ht="30" x14ac:dyDescent="0.2">
      <c r="B34" s="108" t="s">
        <v>188</v>
      </c>
      <c r="C34" s="123" t="s">
        <v>134</v>
      </c>
      <c r="D34" s="124" t="s">
        <v>184</v>
      </c>
      <c r="E34" s="123" t="s">
        <v>185</v>
      </c>
      <c r="F34" s="123" t="s">
        <v>186</v>
      </c>
      <c r="G34" s="109" t="s">
        <v>134</v>
      </c>
      <c r="H34" s="124" t="s">
        <v>184</v>
      </c>
      <c r="I34" s="123" t="s">
        <v>185</v>
      </c>
      <c r="J34" s="123" t="s">
        <v>186</v>
      </c>
      <c r="K34" s="109" t="s">
        <v>134</v>
      </c>
      <c r="L34" s="124" t="s">
        <v>184</v>
      </c>
      <c r="M34" s="123" t="s">
        <v>185</v>
      </c>
      <c r="N34" s="110" t="s">
        <v>186</v>
      </c>
    </row>
    <row r="35" spans="2:14" x14ac:dyDescent="0.2">
      <c r="B35" s="117" t="s">
        <v>28</v>
      </c>
      <c r="C35" s="127">
        <v>13.24</v>
      </c>
      <c r="D35" s="127">
        <v>14.072212143971944</v>
      </c>
      <c r="E35" s="127">
        <v>13.440986796451373</v>
      </c>
      <c r="F35" s="127">
        <v>13.440986796451369</v>
      </c>
      <c r="G35" s="112">
        <v>11.4</v>
      </c>
      <c r="H35" s="127">
        <v>11.525754010953923</v>
      </c>
      <c r="I35" s="127">
        <v>10.813563912557884</v>
      </c>
      <c r="J35" s="127">
        <v>10.813563912557884</v>
      </c>
      <c r="K35" s="112">
        <v>6.95</v>
      </c>
      <c r="L35" s="127">
        <v>8.154818437562767</v>
      </c>
      <c r="M35" s="127">
        <v>7.3354492909907432</v>
      </c>
      <c r="N35" s="113">
        <v>7.3354492909907449</v>
      </c>
    </row>
    <row r="36" spans="2:14" x14ac:dyDescent="0.2">
      <c r="B36" s="117" t="s">
        <v>32</v>
      </c>
      <c r="C36" s="127">
        <v>10.251681814091604</v>
      </c>
      <c r="D36" s="127">
        <v>10.866628017634307</v>
      </c>
      <c r="E36" s="127">
        <v>10.592749712191605</v>
      </c>
      <c r="F36" s="127">
        <v>10.592749712191608</v>
      </c>
      <c r="G36" s="112">
        <v>11.117568613335733</v>
      </c>
      <c r="H36" s="127">
        <v>11.281341223078151</v>
      </c>
      <c r="I36" s="127">
        <v>10.780174190870243</v>
      </c>
      <c r="J36" s="127">
        <v>10.780174190870243</v>
      </c>
      <c r="K36" s="112">
        <v>12.110450823360029</v>
      </c>
      <c r="L36" s="127">
        <v>14.216709385284428</v>
      </c>
      <c r="M36" s="127">
        <v>12.106777347725515</v>
      </c>
      <c r="N36" s="113">
        <v>12.106777347725517</v>
      </c>
    </row>
    <row r="37" spans="2:14" x14ac:dyDescent="0.2">
      <c r="B37" s="117" t="s">
        <v>41</v>
      </c>
      <c r="C37" s="129">
        <v>166</v>
      </c>
      <c r="D37" s="129">
        <v>36.479171567261041</v>
      </c>
      <c r="E37" s="129">
        <v>102.89099430513545</v>
      </c>
      <c r="F37" s="129">
        <v>102.89099430513552</v>
      </c>
      <c r="G37" s="119">
        <v>121</v>
      </c>
      <c r="H37" s="129">
        <v>35.136122481238345</v>
      </c>
      <c r="I37" s="129">
        <v>96.923072771307474</v>
      </c>
      <c r="J37" s="129">
        <v>96.923072771307488</v>
      </c>
      <c r="K37" s="119">
        <v>13</v>
      </c>
      <c r="L37" s="129">
        <v>35.870411851575923</v>
      </c>
      <c r="M37" s="129">
        <v>100.18593292355702</v>
      </c>
      <c r="N37" s="120">
        <v>100.18593292355703</v>
      </c>
    </row>
    <row r="38" spans="2:14" x14ac:dyDescent="0.2">
      <c r="B38" s="117" t="s">
        <v>50</v>
      </c>
      <c r="C38" s="127">
        <v>0.27</v>
      </c>
      <c r="D38" s="127">
        <v>13.058236629759733</v>
      </c>
      <c r="E38" s="127">
        <v>6.0927883304372514</v>
      </c>
      <c r="F38" s="127">
        <v>8.2441984299719238</v>
      </c>
      <c r="G38" s="121">
        <v>11</v>
      </c>
      <c r="H38" s="130">
        <v>13.550346420540498</v>
      </c>
      <c r="I38" s="130">
        <v>6.7414663532890202</v>
      </c>
      <c r="J38" s="130">
        <v>6.7414663532890158</v>
      </c>
      <c r="K38" s="121">
        <v>47.2</v>
      </c>
      <c r="L38" s="130">
        <v>43.0569040789875</v>
      </c>
      <c r="M38" s="130">
        <v>45.635745316273713</v>
      </c>
      <c r="N38" s="122">
        <v>45.635745316273713</v>
      </c>
    </row>
    <row r="39" spans="2:14" x14ac:dyDescent="0.2">
      <c r="B39" s="117" t="s">
        <v>53</v>
      </c>
      <c r="C39" s="129">
        <v>108</v>
      </c>
      <c r="D39" s="129">
        <v>125.50028632190848</v>
      </c>
      <c r="E39" s="129">
        <v>108.37541690295885</v>
      </c>
      <c r="F39" s="129">
        <v>108.3754169029589</v>
      </c>
      <c r="G39" s="119">
        <v>403</v>
      </c>
      <c r="H39" s="129">
        <v>393.07826490850709</v>
      </c>
      <c r="I39" s="129">
        <v>379.42233557359992</v>
      </c>
      <c r="J39" s="129">
        <v>379.42233557359958</v>
      </c>
      <c r="K39" s="119">
        <v>330</v>
      </c>
      <c r="L39" s="129">
        <v>367.19374944072831</v>
      </c>
      <c r="M39" s="129">
        <v>353.20224752344154</v>
      </c>
      <c r="N39" s="120">
        <v>353.20224752344132</v>
      </c>
    </row>
    <row r="40" spans="2:14" x14ac:dyDescent="0.2">
      <c r="B40" s="117" t="s">
        <v>56</v>
      </c>
      <c r="C40" s="130">
        <v>16</v>
      </c>
      <c r="D40" s="130">
        <v>19.951173871137705</v>
      </c>
      <c r="E40" s="130">
        <v>18.877698958076646</v>
      </c>
      <c r="F40" s="130">
        <v>18.877698958076653</v>
      </c>
      <c r="G40" s="121">
        <v>27.6</v>
      </c>
      <c r="H40" s="130">
        <v>27.110916219987462</v>
      </c>
      <c r="I40" s="130">
        <v>25.732444523763156</v>
      </c>
      <c r="J40" s="130">
        <v>25.732444523763156</v>
      </c>
      <c r="K40" s="121">
        <v>38</v>
      </c>
      <c r="L40" s="130">
        <v>38.869218351317066</v>
      </c>
      <c r="M40" s="130">
        <v>36.989856518160209</v>
      </c>
      <c r="N40" s="122">
        <v>36.989856518160202</v>
      </c>
    </row>
    <row r="41" spans="2:14" x14ac:dyDescent="0.2">
      <c r="B41" s="117" t="s">
        <v>59</v>
      </c>
      <c r="C41" s="129">
        <v>22</v>
      </c>
      <c r="D41" s="129">
        <v>34.362865493258646</v>
      </c>
      <c r="E41" s="129">
        <v>25.138413281502295</v>
      </c>
      <c r="F41" s="129">
        <v>25.138413281502253</v>
      </c>
      <c r="G41" s="119">
        <v>179</v>
      </c>
      <c r="H41" s="129">
        <v>144.94988420018248</v>
      </c>
      <c r="I41" s="129">
        <v>167.61750966813966</v>
      </c>
      <c r="J41" s="129">
        <v>167.6175096681396</v>
      </c>
      <c r="K41" s="119">
        <v>190</v>
      </c>
      <c r="L41" s="129">
        <v>168.72109601946175</v>
      </c>
      <c r="M41" s="129">
        <v>198.24407705035819</v>
      </c>
      <c r="N41" s="120">
        <v>198.24407705035816</v>
      </c>
    </row>
    <row r="42" spans="2:14" x14ac:dyDescent="0.2">
      <c r="B42" s="117" t="s">
        <v>62</v>
      </c>
      <c r="C42" s="130">
        <v>2</v>
      </c>
      <c r="D42" s="130">
        <v>5.0949063016780451</v>
      </c>
      <c r="E42" s="130">
        <v>3.806195887673316</v>
      </c>
      <c r="F42" s="130">
        <v>3.8061958876733128</v>
      </c>
      <c r="G42" s="121">
        <v>19</v>
      </c>
      <c r="H42" s="130">
        <v>17.853318523049474</v>
      </c>
      <c r="I42" s="130">
        <v>16.017083439115861</v>
      </c>
      <c r="J42" s="130">
        <v>16.017083439115865</v>
      </c>
      <c r="K42" s="121">
        <v>14</v>
      </c>
      <c r="L42" s="130">
        <v>16.975274684078755</v>
      </c>
      <c r="M42" s="130">
        <v>15.17672067321082</v>
      </c>
      <c r="N42" s="122">
        <v>15.17672067321082</v>
      </c>
    </row>
    <row r="43" spans="2:14" ht="15" thickBot="1" x14ac:dyDescent="0.25">
      <c r="B43" s="135" t="s">
        <v>135</v>
      </c>
      <c r="C43" s="136">
        <v>7.7</v>
      </c>
      <c r="D43" s="136">
        <v>19.892599425511357</v>
      </c>
      <c r="E43" s="136">
        <v>21.753496088575865</v>
      </c>
      <c r="F43" s="136">
        <v>21.753496088575819</v>
      </c>
      <c r="G43" s="137">
        <v>139</v>
      </c>
      <c r="H43" s="136">
        <v>51.423717676209677</v>
      </c>
      <c r="I43" s="136">
        <v>125.48658390252066</v>
      </c>
      <c r="J43" s="136">
        <v>125.48658390252062</v>
      </c>
      <c r="K43" s="137">
        <v>681</v>
      </c>
      <c r="L43" s="136">
        <v>220.11560042572256</v>
      </c>
      <c r="M43" s="136">
        <v>680.4599200089034</v>
      </c>
      <c r="N43" s="138">
        <v>680.4599200089034</v>
      </c>
    </row>
  </sheetData>
  <mergeCells count="1">
    <mergeCell ref="B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CAPTION SuppTab3</vt:lpstr>
      <vt:lpstr>STable3A-10 KV XRF2</vt:lpstr>
      <vt:lpstr>STable3B-30 KV XRF2</vt:lpstr>
      <vt:lpstr>STable3C-50 KV XRF2</vt:lpstr>
      <vt:lpstr>XRF2 ALL USGS</vt:lpstr>
      <vt:lpstr>Avg USGS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John Shervais</cp:lastModifiedBy>
  <dcterms:created xsi:type="dcterms:W3CDTF">2023-01-20T22:16:12Z</dcterms:created>
  <dcterms:modified xsi:type="dcterms:W3CDTF">2026-07-14T18:46:48Z</dcterms:modified>
</cp:coreProperties>
</file>