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ml.chartshapes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ml.chartshapes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8.xml" ContentType="application/vnd.openxmlformats-officedocument.drawingml.chartshapes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9.xml" ContentType="application/vnd.openxmlformats-officedocument.drawingml.chartshapes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1.xml" ContentType="application/vnd.openxmlformats-officedocument.drawingml.chartshape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4.xml" ContentType="application/vnd.openxmlformats-officedocument.drawingml.chartshapes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5.xml" ContentType="application/vnd.openxmlformats-officedocument.drawingml.chartshapes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6.xml" ContentType="application/vnd.openxmlformats-officedocument.drawingml.chartshapes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7.xml" ContentType="application/vnd.openxmlformats-officedocument.drawingml.chartshapes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8.xml" ContentType="application/vnd.openxmlformats-officedocument.drawingml.chartshapes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9.xml" ContentType="application/vnd.openxmlformats-officedocument.drawingml.chartshapes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20.xml" ContentType="application/vnd.openxmlformats-officedocument.drawingml.chartshapes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21.xml" ContentType="application/vnd.openxmlformats-officedocument.drawingml.chartshapes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2.xml" ContentType="application/vnd.openxmlformats-officedocument.drawingml.chartshapes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3.xml" ContentType="application/vnd.openxmlformats-officedocument.drawingml.chartshapes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4.xml" ContentType="application/vnd.openxmlformats-officedocument.drawingml.chartshapes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5.xml" ContentType="application/vnd.openxmlformats-officedocument.drawingml.chartshapes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6.xml" ContentType="application/vnd.openxmlformats-officedocument.drawingml.chartshapes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7.xml" ContentType="application/vnd.openxmlformats-officedocument.drawingml.chartshapes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8.xml" ContentType="application/vnd.openxmlformats-officedocument.drawingml.chartshapes+xml"/>
  <Override PartName="/xl/drawings/drawing29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30.xml" ContentType="application/vnd.openxmlformats-officedocument.drawingml.chartshapes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31.xml" ContentType="application/vnd.openxmlformats-officedocument.drawingml.chartshapes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32.xml" ContentType="application/vnd.openxmlformats-officedocument.drawingml.chartshapes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33.xml" ContentType="application/vnd.openxmlformats-officedocument.drawingml.chartshapes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34.xml" ContentType="application/vnd.openxmlformats-officedocument.drawingml.chartshapes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35.xml" ContentType="application/vnd.openxmlformats-officedocument.drawingml.chartshapes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3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pi.box.com/wopi/files/2073606721572/WOPIServiceId_TP_BOX_2/WOPIUserId_-/"/>
    </mc:Choice>
  </mc:AlternateContent>
  <xr:revisionPtr revIDLastSave="76" documentId="13_ncr:1_{DB45F108-1D8D-0C49-BF06-D762F8EC2F10}" xr6:coauthVersionLast="47" xr6:coauthVersionMax="47" xr10:uidLastSave="{01083925-D51E-ED41-82A7-544E0B21FED6}"/>
  <bookViews>
    <workbookView xWindow="0" yWindow="600" windowWidth="22940" windowHeight="13000" xr2:uid="{00000000-000D-0000-FFFF-FFFF00000000}"/>
  </bookViews>
  <sheets>
    <sheet name="CAPTION SppTab4" sheetId="14" r:id="rId1"/>
    <sheet name="STable04A-10 KV XRF3" sheetId="10" r:id="rId2"/>
    <sheet name="STable04B-30 KV XRF3" sheetId="9" r:id="rId3"/>
    <sheet name="STable04C-50 KV XRF3" sheetId="8" r:id="rId4"/>
    <sheet name="XRF3 USGS" sheetId="11" r:id="rId5"/>
    <sheet name="USGS AvgComp" sheetId="13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" i="10" l="1"/>
  <c r="Q4" i="10"/>
  <c r="Q5" i="10"/>
  <c r="Q6" i="10"/>
  <c r="Q7" i="10"/>
  <c r="Q8" i="10"/>
  <c r="Q9" i="10"/>
  <c r="Q10" i="10"/>
  <c r="Q11" i="10"/>
  <c r="Q12" i="10"/>
  <c r="Q13" i="10"/>
  <c r="Q14" i="10"/>
  <c r="Q15" i="10"/>
  <c r="Q16" i="10"/>
  <c r="Q17" i="10"/>
  <c r="Q18" i="10"/>
  <c r="Q19" i="10"/>
  <c r="Q20" i="10"/>
  <c r="Q21" i="10"/>
  <c r="Q22" i="10"/>
  <c r="Q23" i="10"/>
  <c r="Q24" i="10"/>
  <c r="Q25" i="10"/>
  <c r="Q26" i="10"/>
  <c r="Q27" i="10"/>
  <c r="Q28" i="10"/>
  <c r="Q29" i="10"/>
  <c r="Q30" i="10"/>
  <c r="Q31" i="10"/>
  <c r="Q2" i="10"/>
  <c r="P54" i="10" l="1" a="1"/>
  <c r="P54" i="10" s="1"/>
  <c r="O20" i="13"/>
  <c r="N20" i="13"/>
  <c r="M20" i="13"/>
  <c r="L20" i="13"/>
  <c r="K20" i="13"/>
  <c r="J20" i="13"/>
  <c r="I20" i="13"/>
  <c r="H20" i="13"/>
  <c r="G20" i="13"/>
  <c r="F20" i="13"/>
  <c r="D20" i="13"/>
  <c r="E20" i="13"/>
  <c r="AK97" i="8" l="1"/>
  <c r="AK96" i="8"/>
  <c r="AK95" i="8"/>
  <c r="AG97" i="8"/>
  <c r="AG96" i="8"/>
  <c r="AG95" i="8"/>
  <c r="AC97" i="8"/>
  <c r="Y97" i="8"/>
  <c r="U97" i="8"/>
  <c r="Q97" i="8"/>
  <c r="M97" i="8"/>
  <c r="I97" i="8"/>
  <c r="E97" i="8"/>
  <c r="AC96" i="8"/>
  <c r="Y96" i="8"/>
  <c r="U96" i="8"/>
  <c r="Q96" i="8"/>
  <c r="M96" i="8"/>
  <c r="I96" i="8"/>
  <c r="E96" i="8"/>
  <c r="AC95" i="8"/>
  <c r="Y95" i="8"/>
  <c r="U95" i="8"/>
  <c r="Q95" i="8"/>
  <c r="M95" i="8"/>
  <c r="I95" i="8"/>
  <c r="E95" i="8"/>
  <c r="BK96" i="9"/>
  <c r="BJ96" i="9"/>
  <c r="BI96" i="9"/>
  <c r="BG96" i="9"/>
  <c r="BF96" i="9"/>
  <c r="BE96" i="9"/>
  <c r="BK95" i="9"/>
  <c r="BJ95" i="9"/>
  <c r="BI95" i="9"/>
  <c r="BG95" i="9"/>
  <c r="BF95" i="9"/>
  <c r="BE95" i="9"/>
  <c r="BK94" i="9"/>
  <c r="BJ94" i="9"/>
  <c r="BI94" i="9"/>
  <c r="BG94" i="9"/>
  <c r="BF94" i="9"/>
  <c r="BE94" i="9"/>
  <c r="BC96" i="9"/>
  <c r="BB96" i="9"/>
  <c r="BA96" i="9"/>
  <c r="AY96" i="9"/>
  <c r="AX96" i="9"/>
  <c r="AW96" i="9"/>
  <c r="AU96" i="9"/>
  <c r="AT96" i="9"/>
  <c r="AS96" i="9"/>
  <c r="BC95" i="9"/>
  <c r="BB95" i="9"/>
  <c r="BA95" i="9"/>
  <c r="AY95" i="9"/>
  <c r="AX95" i="9"/>
  <c r="AW95" i="9"/>
  <c r="AU95" i="9"/>
  <c r="AT95" i="9"/>
  <c r="AS95" i="9"/>
  <c r="BC94" i="9"/>
  <c r="BB94" i="9"/>
  <c r="BA94" i="9"/>
  <c r="AY94" i="9"/>
  <c r="AX94" i="9"/>
  <c r="AW94" i="9"/>
  <c r="AU94" i="9"/>
  <c r="AT94" i="9"/>
  <c r="AS94" i="9"/>
  <c r="AQ96" i="9"/>
  <c r="AP96" i="9"/>
  <c r="AO96" i="9"/>
  <c r="AM96" i="9"/>
  <c r="AL96" i="9"/>
  <c r="AK96" i="9"/>
  <c r="AI96" i="9"/>
  <c r="AH96" i="9"/>
  <c r="AG96" i="9"/>
  <c r="AE96" i="9"/>
  <c r="AD96" i="9"/>
  <c r="AC96" i="9"/>
  <c r="AA96" i="9"/>
  <c r="Z96" i="9"/>
  <c r="Y96" i="9"/>
  <c r="W96" i="9"/>
  <c r="V96" i="9"/>
  <c r="U96" i="9"/>
  <c r="S96" i="9"/>
  <c r="R96" i="9"/>
  <c r="Q96" i="9"/>
  <c r="O96" i="9"/>
  <c r="N96" i="9"/>
  <c r="M96" i="9"/>
  <c r="K96" i="9"/>
  <c r="J96" i="9"/>
  <c r="I96" i="9"/>
  <c r="E96" i="9"/>
  <c r="AQ95" i="9"/>
  <c r="AP95" i="9"/>
  <c r="AO95" i="9"/>
  <c r="AM95" i="9"/>
  <c r="AL95" i="9"/>
  <c r="AK95" i="9"/>
  <c r="AI95" i="9"/>
  <c r="AH95" i="9"/>
  <c r="AG95" i="9"/>
  <c r="AE95" i="9"/>
  <c r="AD95" i="9"/>
  <c r="AC95" i="9"/>
  <c r="AA95" i="9"/>
  <c r="Z95" i="9"/>
  <c r="Y95" i="9"/>
  <c r="W95" i="9"/>
  <c r="V95" i="9"/>
  <c r="U95" i="9"/>
  <c r="S95" i="9"/>
  <c r="R95" i="9"/>
  <c r="Q95" i="9"/>
  <c r="O95" i="9"/>
  <c r="N95" i="9"/>
  <c r="M95" i="9"/>
  <c r="K95" i="9"/>
  <c r="J95" i="9"/>
  <c r="I95" i="9"/>
  <c r="E95" i="9"/>
  <c r="AQ94" i="9"/>
  <c r="AP94" i="9"/>
  <c r="AO94" i="9"/>
  <c r="AM94" i="9"/>
  <c r="AL94" i="9"/>
  <c r="AK94" i="9"/>
  <c r="AI94" i="9"/>
  <c r="AH94" i="9"/>
  <c r="AG94" i="9"/>
  <c r="AE94" i="9"/>
  <c r="AD94" i="9"/>
  <c r="AC94" i="9"/>
  <c r="AA94" i="9"/>
  <c r="Z94" i="9"/>
  <c r="Y94" i="9"/>
  <c r="W94" i="9"/>
  <c r="V94" i="9"/>
  <c r="U94" i="9"/>
  <c r="S94" i="9"/>
  <c r="R94" i="9"/>
  <c r="Q94" i="9"/>
  <c r="O94" i="9"/>
  <c r="N94" i="9"/>
  <c r="M94" i="9"/>
  <c r="K94" i="9"/>
  <c r="J94" i="9"/>
  <c r="I94" i="9"/>
  <c r="E94" i="9"/>
  <c r="H94" i="10"/>
  <c r="L94" i="10"/>
  <c r="P94" i="10"/>
  <c r="T94" i="10"/>
  <c r="X94" i="10"/>
  <c r="AB94" i="10"/>
  <c r="AF94" i="10"/>
  <c r="AJ94" i="10"/>
  <c r="AN94" i="10"/>
  <c r="H95" i="10"/>
  <c r="L95" i="10"/>
  <c r="P95" i="10"/>
  <c r="T95" i="10"/>
  <c r="X95" i="10"/>
  <c r="AB95" i="10"/>
  <c r="AF95" i="10"/>
  <c r="AJ95" i="10"/>
  <c r="AN95" i="10"/>
  <c r="H96" i="10"/>
  <c r="L96" i="10"/>
  <c r="P96" i="10"/>
  <c r="T96" i="10"/>
  <c r="X96" i="10"/>
  <c r="AB96" i="10"/>
  <c r="AF96" i="10"/>
  <c r="AJ96" i="10"/>
  <c r="AN96" i="10"/>
  <c r="D96" i="10"/>
  <c r="D95" i="10"/>
  <c r="D94" i="10"/>
  <c r="AL38" i="8"/>
  <c r="AM38" i="8" s="1"/>
  <c r="AL37" i="8"/>
  <c r="AM37" i="8" s="1"/>
  <c r="AL36" i="8"/>
  <c r="AM36" i="8" s="1"/>
  <c r="AH38" i="8"/>
  <c r="AI38" i="8" s="1"/>
  <c r="AH37" i="8"/>
  <c r="AI37" i="8" s="1"/>
  <c r="AH36" i="8"/>
  <c r="AI36" i="8" s="1"/>
  <c r="AD38" i="8"/>
  <c r="AE38" i="8" s="1"/>
  <c r="AD37" i="8"/>
  <c r="AE37" i="8" s="1"/>
  <c r="AD36" i="8"/>
  <c r="AE36" i="8" s="1"/>
  <c r="Z38" i="8"/>
  <c r="AA38" i="8" s="1"/>
  <c r="Z37" i="8"/>
  <c r="AA37" i="8" s="1"/>
  <c r="Z36" i="8"/>
  <c r="AA36" i="8" s="1"/>
  <c r="V38" i="8"/>
  <c r="W38" i="8" s="1"/>
  <c r="V37" i="8"/>
  <c r="W37" i="8" s="1"/>
  <c r="V36" i="8"/>
  <c r="W36" i="8" s="1"/>
  <c r="R38" i="8"/>
  <c r="S38" i="8" s="1"/>
  <c r="R37" i="8"/>
  <c r="S37" i="8" s="1"/>
  <c r="R36" i="8"/>
  <c r="S36" i="8" s="1"/>
  <c r="N38" i="8"/>
  <c r="O38" i="8" s="1"/>
  <c r="N37" i="8"/>
  <c r="O37" i="8" s="1"/>
  <c r="N36" i="8"/>
  <c r="O36" i="8" s="1"/>
  <c r="J38" i="8"/>
  <c r="K38" i="8" s="1"/>
  <c r="J37" i="8"/>
  <c r="K37" i="8" s="1"/>
  <c r="J36" i="8"/>
  <c r="K36" i="8" s="1"/>
  <c r="G37" i="8"/>
  <c r="G36" i="8"/>
  <c r="F38" i="8"/>
  <c r="G38" i="8" s="1"/>
  <c r="F37" i="8"/>
  <c r="F36" i="8"/>
  <c r="F38" i="9"/>
  <c r="G38" i="9" s="1"/>
  <c r="F37" i="9"/>
  <c r="G37" i="9" s="1"/>
  <c r="F36" i="9"/>
  <c r="G36" i="9" s="1"/>
  <c r="AS39" i="10"/>
  <c r="AS38" i="10"/>
  <c r="AS37" i="10"/>
  <c r="AO39" i="10"/>
  <c r="AP39" i="10" s="1"/>
  <c r="AO38" i="10"/>
  <c r="AP38" i="10" s="1"/>
  <c r="AO37" i="10"/>
  <c r="AP37" i="10" s="1"/>
  <c r="AK39" i="10"/>
  <c r="AL39" i="10" s="1"/>
  <c r="AK38" i="10"/>
  <c r="AL38" i="10" s="1"/>
  <c r="AK37" i="10"/>
  <c r="AL37" i="10" s="1"/>
  <c r="AG39" i="10"/>
  <c r="AH39" i="10" s="1"/>
  <c r="AG38" i="10"/>
  <c r="AH38" i="10" s="1"/>
  <c r="AG37" i="10"/>
  <c r="AH37" i="10" s="1"/>
  <c r="AC39" i="10"/>
  <c r="AD39" i="10" s="1"/>
  <c r="AC38" i="10"/>
  <c r="AD38" i="10" s="1"/>
  <c r="AC37" i="10"/>
  <c r="AD37" i="10" s="1"/>
  <c r="Y39" i="10"/>
  <c r="Z39" i="10" s="1"/>
  <c r="Y38" i="10"/>
  <c r="Z38" i="10" s="1"/>
  <c r="Y37" i="10"/>
  <c r="Z37" i="10" s="1"/>
  <c r="U39" i="10"/>
  <c r="V39" i="10" s="1"/>
  <c r="U38" i="10"/>
  <c r="V38" i="10" s="1"/>
  <c r="U37" i="10"/>
  <c r="V37" i="10" s="1"/>
  <c r="Q39" i="10"/>
  <c r="R39" i="10" s="1"/>
  <c r="Q38" i="10"/>
  <c r="R38" i="10" s="1"/>
  <c r="Q37" i="10"/>
  <c r="R37" i="10" s="1"/>
  <c r="M39" i="10"/>
  <c r="N39" i="10" s="1"/>
  <c r="M38" i="10"/>
  <c r="N38" i="10" s="1"/>
  <c r="M37" i="10"/>
  <c r="N37" i="10" s="1"/>
  <c r="I39" i="10"/>
  <c r="J39" i="10" s="1"/>
  <c r="I38" i="10"/>
  <c r="J38" i="10" s="1"/>
  <c r="I37" i="10"/>
  <c r="J37" i="10" s="1"/>
  <c r="E39" i="10"/>
  <c r="F39" i="10" s="1"/>
  <c r="E38" i="10"/>
  <c r="F38" i="10" s="1"/>
  <c r="E37" i="10"/>
  <c r="F37" i="10" s="1"/>
  <c r="T37" i="10" l="1"/>
  <c r="AF39" i="10"/>
  <c r="AL92" i="8" l="1"/>
  <c r="AL91" i="8"/>
  <c r="AL90" i="8"/>
  <c r="AL89" i="8"/>
  <c r="AL88" i="8"/>
  <c r="AL87" i="8"/>
  <c r="AL86" i="8"/>
  <c r="AL85" i="8"/>
  <c r="AL84" i="8"/>
  <c r="AL83" i="8"/>
  <c r="AL82" i="8"/>
  <c r="AL81" i="8"/>
  <c r="AL80" i="8"/>
  <c r="AL79" i="8"/>
  <c r="AL78" i="8"/>
  <c r="AL77" i="8"/>
  <c r="AL76" i="8"/>
  <c r="AL75" i="8"/>
  <c r="AL74" i="8"/>
  <c r="AL73" i="8"/>
  <c r="AL72" i="8"/>
  <c r="AL71" i="8"/>
  <c r="AL70" i="8"/>
  <c r="AL69" i="8"/>
  <c r="AL68" i="8"/>
  <c r="AL67" i="8"/>
  <c r="AL66" i="8"/>
  <c r="AL65" i="8"/>
  <c r="AL64" i="8"/>
  <c r="AL63" i="8"/>
  <c r="AH92" i="8"/>
  <c r="AH91" i="8"/>
  <c r="AH90" i="8"/>
  <c r="AH89" i="8"/>
  <c r="AH88" i="8"/>
  <c r="AH87" i="8"/>
  <c r="AH86" i="8"/>
  <c r="AH85" i="8"/>
  <c r="AH84" i="8"/>
  <c r="AH83" i="8"/>
  <c r="AH82" i="8"/>
  <c r="AH81" i="8"/>
  <c r="AH80" i="8"/>
  <c r="AH79" i="8"/>
  <c r="AH78" i="8"/>
  <c r="AH77" i="8"/>
  <c r="AH76" i="8"/>
  <c r="AH75" i="8"/>
  <c r="AH74" i="8"/>
  <c r="AH73" i="8"/>
  <c r="AH72" i="8"/>
  <c r="AH71" i="8"/>
  <c r="AH70" i="8"/>
  <c r="AH69" i="8"/>
  <c r="AH68" i="8"/>
  <c r="AH67" i="8"/>
  <c r="AH66" i="8"/>
  <c r="AH65" i="8"/>
  <c r="AH64" i="8"/>
  <c r="AH63" i="8"/>
  <c r="AD92" i="8"/>
  <c r="AD91" i="8"/>
  <c r="AD90" i="8"/>
  <c r="AD89" i="8"/>
  <c r="AD88" i="8"/>
  <c r="AD87" i="8"/>
  <c r="AD86" i="8"/>
  <c r="AD85" i="8"/>
  <c r="AD84" i="8"/>
  <c r="AD83" i="8"/>
  <c r="AD82" i="8"/>
  <c r="AD81" i="8"/>
  <c r="AD80" i="8"/>
  <c r="AD79" i="8"/>
  <c r="AD78" i="8"/>
  <c r="AD77" i="8"/>
  <c r="AD76" i="8"/>
  <c r="AD75" i="8"/>
  <c r="AD74" i="8"/>
  <c r="AD73" i="8"/>
  <c r="AD72" i="8"/>
  <c r="AD71" i="8"/>
  <c r="AD70" i="8"/>
  <c r="AD69" i="8"/>
  <c r="AD68" i="8"/>
  <c r="AD67" i="8"/>
  <c r="AD66" i="8"/>
  <c r="AD65" i="8"/>
  <c r="AD64" i="8"/>
  <c r="AD63" i="8"/>
  <c r="Z92" i="8"/>
  <c r="Z91" i="8"/>
  <c r="Z90" i="8"/>
  <c r="Z89" i="8"/>
  <c r="Z88" i="8"/>
  <c r="Z87" i="8"/>
  <c r="Z86" i="8"/>
  <c r="Z85" i="8"/>
  <c r="Z84" i="8"/>
  <c r="Z83" i="8"/>
  <c r="Z82" i="8"/>
  <c r="Z81" i="8"/>
  <c r="Z80" i="8"/>
  <c r="Z79" i="8"/>
  <c r="Z78" i="8"/>
  <c r="Z77" i="8"/>
  <c r="Z76" i="8"/>
  <c r="Z75" i="8"/>
  <c r="Z74" i="8"/>
  <c r="Z73" i="8"/>
  <c r="Z72" i="8"/>
  <c r="Z71" i="8"/>
  <c r="Z70" i="8"/>
  <c r="Z69" i="8"/>
  <c r="Z68" i="8"/>
  <c r="Z67" i="8"/>
  <c r="Z66" i="8"/>
  <c r="Z65" i="8"/>
  <c r="Z64" i="8"/>
  <c r="Z63" i="8"/>
  <c r="V92" i="8"/>
  <c r="V91" i="8"/>
  <c r="V90" i="8"/>
  <c r="V89" i="8"/>
  <c r="V88" i="8"/>
  <c r="V87" i="8"/>
  <c r="V86" i="8"/>
  <c r="V85" i="8"/>
  <c r="V84" i="8"/>
  <c r="V83" i="8"/>
  <c r="V82" i="8"/>
  <c r="V81" i="8"/>
  <c r="V80" i="8"/>
  <c r="V79" i="8"/>
  <c r="V78" i="8"/>
  <c r="V77" i="8"/>
  <c r="V76" i="8"/>
  <c r="V75" i="8"/>
  <c r="V74" i="8"/>
  <c r="V73" i="8"/>
  <c r="V72" i="8"/>
  <c r="V71" i="8"/>
  <c r="V70" i="8"/>
  <c r="V69" i="8"/>
  <c r="V68" i="8"/>
  <c r="V67" i="8"/>
  <c r="V66" i="8"/>
  <c r="V65" i="8"/>
  <c r="V64" i="8"/>
  <c r="V63" i="8"/>
  <c r="R92" i="8"/>
  <c r="R91" i="8"/>
  <c r="R90" i="8"/>
  <c r="R89" i="8"/>
  <c r="R88" i="8"/>
  <c r="R87" i="8"/>
  <c r="R86" i="8"/>
  <c r="R85" i="8"/>
  <c r="R84" i="8"/>
  <c r="R83" i="8"/>
  <c r="R82" i="8"/>
  <c r="R81" i="8"/>
  <c r="R80" i="8"/>
  <c r="R79" i="8"/>
  <c r="R78" i="8"/>
  <c r="R77" i="8"/>
  <c r="R76" i="8"/>
  <c r="R75" i="8"/>
  <c r="R74" i="8"/>
  <c r="R73" i="8"/>
  <c r="R72" i="8"/>
  <c r="R71" i="8"/>
  <c r="R70" i="8"/>
  <c r="R69" i="8"/>
  <c r="R68" i="8"/>
  <c r="R67" i="8"/>
  <c r="R66" i="8"/>
  <c r="R65" i="8"/>
  <c r="R64" i="8"/>
  <c r="R63" i="8"/>
  <c r="N92" i="8"/>
  <c r="N91" i="8"/>
  <c r="N90" i="8"/>
  <c r="N89" i="8"/>
  <c r="N88" i="8"/>
  <c r="N87" i="8"/>
  <c r="N86" i="8"/>
  <c r="N85" i="8"/>
  <c r="N84" i="8"/>
  <c r="N83" i="8"/>
  <c r="N82" i="8"/>
  <c r="N81" i="8"/>
  <c r="N80" i="8"/>
  <c r="N79" i="8"/>
  <c r="N78" i="8"/>
  <c r="N77" i="8"/>
  <c r="N76" i="8"/>
  <c r="N75" i="8"/>
  <c r="N74" i="8"/>
  <c r="N73" i="8"/>
  <c r="N72" i="8"/>
  <c r="N71" i="8"/>
  <c r="N70" i="8"/>
  <c r="N69" i="8"/>
  <c r="N68" i="8"/>
  <c r="N67" i="8"/>
  <c r="N66" i="8"/>
  <c r="N65" i="8"/>
  <c r="N64" i="8"/>
  <c r="N63" i="8"/>
  <c r="J92" i="8"/>
  <c r="J91" i="8"/>
  <c r="J90" i="8"/>
  <c r="J89" i="8"/>
  <c r="J88" i="8"/>
  <c r="J87" i="8"/>
  <c r="J86" i="8"/>
  <c r="J85" i="8"/>
  <c r="J84" i="8"/>
  <c r="J83" i="8"/>
  <c r="J82" i="8"/>
  <c r="J81" i="8"/>
  <c r="J80" i="8"/>
  <c r="J79" i="8"/>
  <c r="J78" i="8"/>
  <c r="J77" i="8"/>
  <c r="J76" i="8"/>
  <c r="J75" i="8"/>
  <c r="J74" i="8"/>
  <c r="J73" i="8"/>
  <c r="J72" i="8"/>
  <c r="J71" i="8"/>
  <c r="J70" i="8"/>
  <c r="J69" i="8"/>
  <c r="J68" i="8"/>
  <c r="J67" i="8"/>
  <c r="J66" i="8"/>
  <c r="J65" i="8"/>
  <c r="J64" i="8"/>
  <c r="J63" i="8"/>
  <c r="F64" i="8"/>
  <c r="F65" i="8"/>
  <c r="F66" i="8"/>
  <c r="F67" i="8"/>
  <c r="F68" i="8"/>
  <c r="F69" i="8"/>
  <c r="F70" i="8"/>
  <c r="F71" i="8"/>
  <c r="F72" i="8"/>
  <c r="F73" i="8"/>
  <c r="F74" i="8"/>
  <c r="F75" i="8"/>
  <c r="F76" i="8"/>
  <c r="F77" i="8"/>
  <c r="F78" i="8"/>
  <c r="F79" i="8"/>
  <c r="F80" i="8"/>
  <c r="F81" i="8"/>
  <c r="F82" i="8"/>
  <c r="F83" i="8"/>
  <c r="F84" i="8"/>
  <c r="F85" i="8"/>
  <c r="F86" i="8"/>
  <c r="F87" i="8"/>
  <c r="F88" i="8"/>
  <c r="F89" i="8"/>
  <c r="F90" i="8"/>
  <c r="F91" i="8"/>
  <c r="F92" i="8"/>
  <c r="F63" i="8"/>
  <c r="F95" i="8" s="1"/>
  <c r="BI47" i="9" a="1"/>
  <c r="BI47" i="9" s="1"/>
  <c r="BE47" i="9" a="1"/>
  <c r="BE47" i="9" s="1"/>
  <c r="BA47" i="9" a="1"/>
  <c r="BA47" i="9" s="1"/>
  <c r="AW47" i="9" a="1"/>
  <c r="AW47" i="9" s="1"/>
  <c r="AS47" i="9" a="1"/>
  <c r="AS47" i="9" s="1"/>
  <c r="AO47" i="9" a="1"/>
  <c r="AO47" i="9" s="1"/>
  <c r="AK47" i="9" a="1"/>
  <c r="AK47" i="9" s="1"/>
  <c r="AG47" i="9" a="1"/>
  <c r="AG47" i="9" s="1"/>
  <c r="AC47" i="9" a="1"/>
  <c r="AC47" i="9" s="1"/>
  <c r="Y47" i="9" a="1"/>
  <c r="Y47" i="9" s="1"/>
  <c r="U47" i="9" a="1"/>
  <c r="U47" i="9" s="1"/>
  <c r="Q47" i="9" a="1"/>
  <c r="Q47" i="9" s="1"/>
  <c r="M47" i="9" a="1"/>
  <c r="M47" i="9" s="1"/>
  <c r="I47" i="9" a="1"/>
  <c r="I47" i="9" s="1"/>
  <c r="J95" i="8" l="1"/>
  <c r="N95" i="8"/>
  <c r="R95" i="8"/>
  <c r="V95" i="8"/>
  <c r="Z95" i="8"/>
  <c r="AD95" i="8"/>
  <c r="AH95" i="8"/>
  <c r="AL95" i="8"/>
  <c r="F96" i="8"/>
  <c r="J96" i="8"/>
  <c r="N96" i="8"/>
  <c r="N97" i="8"/>
  <c r="R96" i="8"/>
  <c r="R97" i="8"/>
  <c r="V96" i="8"/>
  <c r="V97" i="8"/>
  <c r="Z96" i="8"/>
  <c r="Z97" i="8"/>
  <c r="AD96" i="8"/>
  <c r="AD97" i="8"/>
  <c r="AH96" i="8"/>
  <c r="AH97" i="8"/>
  <c r="AL96" i="8"/>
  <c r="AL97" i="8"/>
  <c r="F97" i="8"/>
  <c r="J97" i="8"/>
  <c r="U46" i="8" a="1"/>
  <c r="U46" i="8" s="1"/>
  <c r="W89" i="8" s="1"/>
  <c r="Y46" i="8" a="1"/>
  <c r="Y46" i="8" s="1"/>
  <c r="AA84" i="8" s="1"/>
  <c r="E46" i="8" a="1"/>
  <c r="E46" i="8" s="1"/>
  <c r="G76" i="8" s="1"/>
  <c r="I46" i="8" a="1"/>
  <c r="I46" i="8" s="1"/>
  <c r="K89" i="8" s="1"/>
  <c r="M46" i="8" a="1"/>
  <c r="M46" i="8" s="1"/>
  <c r="O87" i="8" s="1"/>
  <c r="AK46" i="8" a="1"/>
  <c r="AK46" i="8" s="1"/>
  <c r="AM66" i="8" s="1"/>
  <c r="AC46" i="8" a="1"/>
  <c r="AC46" i="8" s="1"/>
  <c r="AE64" i="8" s="1"/>
  <c r="AG46" i="8" a="1"/>
  <c r="AG46" i="8" s="1"/>
  <c r="AI83" i="8" s="1"/>
  <c r="Q46" i="8" a="1"/>
  <c r="Q46" i="8" s="1"/>
  <c r="S63" i="8" s="1"/>
  <c r="AL5" i="8"/>
  <c r="AL31" i="8"/>
  <c r="AL30" i="8"/>
  <c r="AL29" i="8"/>
  <c r="AL28" i="8"/>
  <c r="AL27" i="8"/>
  <c r="AL26" i="8"/>
  <c r="AL25" i="8"/>
  <c r="AL24" i="8"/>
  <c r="AL23" i="8"/>
  <c r="AL22" i="8"/>
  <c r="AL21" i="8"/>
  <c r="AL20" i="8"/>
  <c r="AL19" i="8"/>
  <c r="AL18" i="8"/>
  <c r="AL17" i="8"/>
  <c r="AL16" i="8"/>
  <c r="AL15" i="8"/>
  <c r="AL14" i="8"/>
  <c r="AL13" i="8"/>
  <c r="AL12" i="8"/>
  <c r="AL11" i="8"/>
  <c r="AL10" i="8"/>
  <c r="AL9" i="8"/>
  <c r="AL8" i="8"/>
  <c r="AL7" i="8"/>
  <c r="AL6" i="8"/>
  <c r="AL4" i="8"/>
  <c r="AL3" i="8"/>
  <c r="AL2" i="8"/>
  <c r="AH31" i="8"/>
  <c r="AH30" i="8"/>
  <c r="AH29" i="8"/>
  <c r="AH28" i="8"/>
  <c r="AH27" i="8"/>
  <c r="AH26" i="8"/>
  <c r="AH25" i="8"/>
  <c r="AH24" i="8"/>
  <c r="AH23" i="8"/>
  <c r="AH22" i="8"/>
  <c r="AH21" i="8"/>
  <c r="AH20" i="8"/>
  <c r="AH19" i="8"/>
  <c r="AH18" i="8"/>
  <c r="AH17" i="8"/>
  <c r="AH16" i="8"/>
  <c r="AH15" i="8"/>
  <c r="AH14" i="8"/>
  <c r="AH13" i="8"/>
  <c r="AH12" i="8"/>
  <c r="AH11" i="8"/>
  <c r="AH10" i="8"/>
  <c r="AH9" i="8"/>
  <c r="AH8" i="8"/>
  <c r="AH7" i="8"/>
  <c r="AH6" i="8"/>
  <c r="AH5" i="8"/>
  <c r="AH4" i="8"/>
  <c r="AH3" i="8"/>
  <c r="AH2" i="8"/>
  <c r="AD31" i="8"/>
  <c r="AD30" i="8"/>
  <c r="AD29" i="8"/>
  <c r="AD28" i="8"/>
  <c r="AD27" i="8"/>
  <c r="AD26" i="8"/>
  <c r="AD25" i="8"/>
  <c r="AD24" i="8"/>
  <c r="AD23" i="8"/>
  <c r="AD22" i="8"/>
  <c r="AD21" i="8"/>
  <c r="AD20" i="8"/>
  <c r="AD19" i="8"/>
  <c r="AD18" i="8"/>
  <c r="AD17" i="8"/>
  <c r="AD16" i="8"/>
  <c r="AD15" i="8"/>
  <c r="AD14" i="8"/>
  <c r="AD13" i="8"/>
  <c r="AD12" i="8"/>
  <c r="AD11" i="8"/>
  <c r="AD10" i="8"/>
  <c r="AD9" i="8"/>
  <c r="AD8" i="8"/>
  <c r="AD7" i="8"/>
  <c r="AD6" i="8"/>
  <c r="AD5" i="8"/>
  <c r="AD4" i="8"/>
  <c r="AD3" i="8"/>
  <c r="AD2" i="8"/>
  <c r="Z31" i="8"/>
  <c r="Z30" i="8"/>
  <c r="Z29" i="8"/>
  <c r="Z28" i="8"/>
  <c r="Z27" i="8"/>
  <c r="Z26" i="8"/>
  <c r="Z25" i="8"/>
  <c r="Z24" i="8"/>
  <c r="Z23" i="8"/>
  <c r="Z22" i="8"/>
  <c r="Z21" i="8"/>
  <c r="Z20" i="8"/>
  <c r="Z19" i="8"/>
  <c r="Z18" i="8"/>
  <c r="Z17" i="8"/>
  <c r="Z16" i="8"/>
  <c r="Z15" i="8"/>
  <c r="Z14" i="8"/>
  <c r="Z13" i="8"/>
  <c r="Z12" i="8"/>
  <c r="Z11" i="8"/>
  <c r="Z10" i="8"/>
  <c r="Z9" i="8"/>
  <c r="Z8" i="8"/>
  <c r="Z7" i="8"/>
  <c r="Z6" i="8"/>
  <c r="Z5" i="8"/>
  <c r="Z4" i="8"/>
  <c r="Z3" i="8"/>
  <c r="Z2" i="8"/>
  <c r="V31" i="8"/>
  <c r="V30" i="8"/>
  <c r="V29" i="8"/>
  <c r="V28" i="8"/>
  <c r="V27" i="8"/>
  <c r="V26" i="8"/>
  <c r="V25" i="8"/>
  <c r="V24" i="8"/>
  <c r="V23" i="8"/>
  <c r="V22" i="8"/>
  <c r="V21" i="8"/>
  <c r="V20" i="8"/>
  <c r="V19" i="8"/>
  <c r="V18" i="8"/>
  <c r="V17" i="8"/>
  <c r="V16" i="8"/>
  <c r="V15" i="8"/>
  <c r="V14" i="8"/>
  <c r="V13" i="8"/>
  <c r="V12" i="8"/>
  <c r="V11" i="8"/>
  <c r="V10" i="8"/>
  <c r="V9" i="8"/>
  <c r="V8" i="8"/>
  <c r="V7" i="8"/>
  <c r="V6" i="8"/>
  <c r="V5" i="8"/>
  <c r="V4" i="8"/>
  <c r="V3" i="8"/>
  <c r="V2" i="8"/>
  <c r="R31" i="8"/>
  <c r="R30" i="8"/>
  <c r="R29" i="8"/>
  <c r="R28" i="8"/>
  <c r="R27" i="8"/>
  <c r="R26" i="8"/>
  <c r="R25" i="8"/>
  <c r="R24" i="8"/>
  <c r="R23" i="8"/>
  <c r="R22" i="8"/>
  <c r="R21" i="8"/>
  <c r="R20" i="8"/>
  <c r="R19" i="8"/>
  <c r="R18" i="8"/>
  <c r="R17" i="8"/>
  <c r="R16" i="8"/>
  <c r="R15" i="8"/>
  <c r="R14" i="8"/>
  <c r="R13" i="8"/>
  <c r="R12" i="8"/>
  <c r="R11" i="8"/>
  <c r="R10" i="8"/>
  <c r="R9" i="8"/>
  <c r="R8" i="8"/>
  <c r="R7" i="8"/>
  <c r="R6" i="8"/>
  <c r="R5" i="8"/>
  <c r="R4" i="8"/>
  <c r="R3" i="8"/>
  <c r="R2" i="8"/>
  <c r="N31" i="8"/>
  <c r="N30" i="8"/>
  <c r="N29" i="8"/>
  <c r="N28" i="8"/>
  <c r="N27" i="8"/>
  <c r="N26" i="8"/>
  <c r="N25" i="8"/>
  <c r="N24" i="8"/>
  <c r="N23" i="8"/>
  <c r="N22" i="8"/>
  <c r="N21" i="8"/>
  <c r="N20" i="8"/>
  <c r="N19" i="8"/>
  <c r="N18" i="8"/>
  <c r="N17" i="8"/>
  <c r="N16" i="8"/>
  <c r="N15" i="8"/>
  <c r="N14" i="8"/>
  <c r="N13" i="8"/>
  <c r="N12" i="8"/>
  <c r="N11" i="8"/>
  <c r="N10" i="8"/>
  <c r="N9" i="8"/>
  <c r="N8" i="8"/>
  <c r="N7" i="8"/>
  <c r="N6" i="8"/>
  <c r="N5" i="8"/>
  <c r="N4" i="8"/>
  <c r="N3" i="8"/>
  <c r="N2" i="8"/>
  <c r="J31" i="8"/>
  <c r="J30" i="8"/>
  <c r="J29" i="8"/>
  <c r="J28" i="8"/>
  <c r="J27" i="8"/>
  <c r="J26" i="8"/>
  <c r="J25" i="8"/>
  <c r="J24" i="8"/>
  <c r="J23" i="8"/>
  <c r="J22" i="8"/>
  <c r="J21" i="8"/>
  <c r="J20" i="8"/>
  <c r="J19" i="8"/>
  <c r="J18" i="8"/>
  <c r="J17" i="8"/>
  <c r="J16" i="8"/>
  <c r="J15" i="8"/>
  <c r="J14" i="8"/>
  <c r="J13" i="8"/>
  <c r="J12" i="8"/>
  <c r="J11" i="8"/>
  <c r="J10" i="8"/>
  <c r="J9" i="8"/>
  <c r="J8" i="8"/>
  <c r="J7" i="8"/>
  <c r="J6" i="8"/>
  <c r="J5" i="8"/>
  <c r="J4" i="8"/>
  <c r="J3" i="8"/>
  <c r="J2" i="8"/>
  <c r="F3" i="8"/>
  <c r="F4" i="8"/>
  <c r="F5" i="8"/>
  <c r="F6" i="8"/>
  <c r="F7" i="8"/>
  <c r="F8" i="8"/>
  <c r="F9" i="8"/>
  <c r="F10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2" i="8"/>
  <c r="BN3" i="9"/>
  <c r="F3" i="9" s="1"/>
  <c r="BN4" i="9"/>
  <c r="F4" i="9" s="1"/>
  <c r="BN5" i="9"/>
  <c r="F5" i="9" s="1"/>
  <c r="BN6" i="9"/>
  <c r="F6" i="9" s="1"/>
  <c r="BN7" i="9"/>
  <c r="BJ7" i="9" s="1"/>
  <c r="BN8" i="9"/>
  <c r="J8" i="9" s="1"/>
  <c r="BN9" i="9"/>
  <c r="BJ9" i="9" s="1"/>
  <c r="BN10" i="9"/>
  <c r="F10" i="9" s="1"/>
  <c r="BN11" i="9"/>
  <c r="BJ11" i="9" s="1"/>
  <c r="BN12" i="9"/>
  <c r="Z12" i="9" s="1"/>
  <c r="BN13" i="9"/>
  <c r="F13" i="9" s="1"/>
  <c r="BN14" i="9"/>
  <c r="F14" i="9" s="1"/>
  <c r="BN15" i="9"/>
  <c r="BB15" i="9" s="1"/>
  <c r="BN16" i="9"/>
  <c r="F16" i="9" s="1"/>
  <c r="BN17" i="9"/>
  <c r="BJ17" i="9" s="1"/>
  <c r="BN18" i="9"/>
  <c r="N18" i="9" s="1"/>
  <c r="BN19" i="9"/>
  <c r="BB19" i="9" s="1"/>
  <c r="BN20" i="9"/>
  <c r="BJ20" i="9" s="1"/>
  <c r="BN21" i="9"/>
  <c r="BJ21" i="9" s="1"/>
  <c r="BN22" i="9"/>
  <c r="F22" i="9" s="1"/>
  <c r="BN23" i="9"/>
  <c r="F23" i="9" s="1"/>
  <c r="BN24" i="9"/>
  <c r="F24" i="9" s="1"/>
  <c r="BN25" i="9"/>
  <c r="F25" i="9" s="1"/>
  <c r="BN26" i="9"/>
  <c r="F26" i="9" s="1"/>
  <c r="BN27" i="9"/>
  <c r="BJ27" i="9" s="1"/>
  <c r="BN28" i="9"/>
  <c r="R28" i="9" s="1"/>
  <c r="BN29" i="9"/>
  <c r="BF29" i="9" s="1"/>
  <c r="BN30" i="9"/>
  <c r="F30" i="9" s="1"/>
  <c r="BN31" i="9"/>
  <c r="BJ31" i="9" s="1"/>
  <c r="BN2" i="9"/>
  <c r="AL2" i="9" s="1"/>
  <c r="BS2" i="9"/>
  <c r="S87" i="10"/>
  <c r="W87" i="8" l="1"/>
  <c r="W73" i="8"/>
  <c r="W74" i="8"/>
  <c r="W77" i="8"/>
  <c r="AA92" i="8"/>
  <c r="W70" i="8"/>
  <c r="W69" i="8"/>
  <c r="W66" i="8"/>
  <c r="W82" i="8"/>
  <c r="W79" i="8"/>
  <c r="AA73" i="8"/>
  <c r="G64" i="8"/>
  <c r="W64" i="8"/>
  <c r="W63" i="8"/>
  <c r="W91" i="8"/>
  <c r="AA74" i="8"/>
  <c r="AA75" i="8"/>
  <c r="W81" i="8"/>
  <c r="AA79" i="8"/>
  <c r="W85" i="8"/>
  <c r="W71" i="8"/>
  <c r="AA77" i="8"/>
  <c r="G81" i="8"/>
  <c r="AA90" i="8"/>
  <c r="G67" i="8"/>
  <c r="AA67" i="8"/>
  <c r="AA83" i="8"/>
  <c r="W90" i="8"/>
  <c r="W80" i="8"/>
  <c r="W84" i="8"/>
  <c r="W67" i="8"/>
  <c r="AA72" i="8"/>
  <c r="G66" i="8"/>
  <c r="G78" i="8"/>
  <c r="AA87" i="8"/>
  <c r="W83" i="8"/>
  <c r="W72" i="8"/>
  <c r="W88" i="8"/>
  <c r="G70" i="8"/>
  <c r="G90" i="8"/>
  <c r="G68" i="8"/>
  <c r="AA69" i="8"/>
  <c r="AA66" i="8"/>
  <c r="W75" i="8"/>
  <c r="AA81" i="8"/>
  <c r="AA78" i="8"/>
  <c r="G83" i="8"/>
  <c r="AA89" i="8"/>
  <c r="W76" i="8"/>
  <c r="W65" i="8"/>
  <c r="AA71" i="8"/>
  <c r="AA68" i="8"/>
  <c r="K76" i="8"/>
  <c r="K78" i="8"/>
  <c r="W78" i="8"/>
  <c r="K92" i="8"/>
  <c r="K72" i="8"/>
  <c r="K90" i="8"/>
  <c r="K70" i="8"/>
  <c r="G82" i="8"/>
  <c r="K75" i="8"/>
  <c r="AA64" i="8"/>
  <c r="W86" i="8"/>
  <c r="AA65" i="8"/>
  <c r="W92" i="8"/>
  <c r="AA80" i="8"/>
  <c r="W68" i="8"/>
  <c r="AA88" i="8"/>
  <c r="AA76" i="8"/>
  <c r="AA85" i="8"/>
  <c r="AA82" i="8"/>
  <c r="K87" i="8"/>
  <c r="K86" i="8"/>
  <c r="G72" i="8"/>
  <c r="K71" i="8"/>
  <c r="K64" i="8"/>
  <c r="G65" i="8"/>
  <c r="K91" i="8"/>
  <c r="K65" i="8"/>
  <c r="G89" i="8"/>
  <c r="G91" i="8"/>
  <c r="K81" i="8"/>
  <c r="K74" i="8"/>
  <c r="O65" i="8"/>
  <c r="O81" i="8"/>
  <c r="O75" i="8"/>
  <c r="O74" i="8"/>
  <c r="O73" i="8"/>
  <c r="O88" i="8"/>
  <c r="AE66" i="8"/>
  <c r="G73" i="8"/>
  <c r="K67" i="8"/>
  <c r="O91" i="8"/>
  <c r="AE69" i="8"/>
  <c r="AE78" i="8"/>
  <c r="G88" i="8"/>
  <c r="K68" i="8"/>
  <c r="K73" i="8"/>
  <c r="AE67" i="8"/>
  <c r="O89" i="8"/>
  <c r="AE90" i="8"/>
  <c r="AM67" i="8"/>
  <c r="O67" i="8"/>
  <c r="AE70" i="8"/>
  <c r="AM73" i="8"/>
  <c r="G92" i="8"/>
  <c r="G84" i="8"/>
  <c r="G86" i="8"/>
  <c r="K82" i="8"/>
  <c r="K77" i="8"/>
  <c r="K83" i="8"/>
  <c r="O86" i="8"/>
  <c r="AE71" i="8"/>
  <c r="AM89" i="8"/>
  <c r="AA86" i="8"/>
  <c r="AA63" i="8"/>
  <c r="AA91" i="8"/>
  <c r="AA70" i="8"/>
  <c r="AE89" i="8"/>
  <c r="AE92" i="8"/>
  <c r="AM92" i="8"/>
  <c r="O71" i="8"/>
  <c r="O90" i="8"/>
  <c r="G87" i="8"/>
  <c r="K69" i="8"/>
  <c r="K84" i="8"/>
  <c r="O70" i="8"/>
  <c r="AE82" i="8"/>
  <c r="AM82" i="8"/>
  <c r="G79" i="8"/>
  <c r="G80" i="8"/>
  <c r="G75" i="8"/>
  <c r="AI75" i="8"/>
  <c r="AI92" i="8"/>
  <c r="AE63" i="8"/>
  <c r="AE91" i="8"/>
  <c r="AE84" i="8"/>
  <c r="AI89" i="8"/>
  <c r="AM63" i="8"/>
  <c r="AM85" i="8"/>
  <c r="AI79" i="8"/>
  <c r="AM74" i="8"/>
  <c r="AI67" i="8"/>
  <c r="AE72" i="8"/>
  <c r="AE87" i="8"/>
  <c r="AE79" i="8"/>
  <c r="AI66" i="8"/>
  <c r="AM77" i="8"/>
  <c r="AM75" i="8"/>
  <c r="AI64" i="8"/>
  <c r="AE77" i="8"/>
  <c r="AE85" i="8"/>
  <c r="AI81" i="8"/>
  <c r="AI84" i="8"/>
  <c r="AM91" i="8"/>
  <c r="AE76" i="8"/>
  <c r="AE65" i="8"/>
  <c r="AI71" i="8"/>
  <c r="AI96" i="8" s="1"/>
  <c r="AI78" i="8"/>
  <c r="AM81" i="8"/>
  <c r="AI65" i="8"/>
  <c r="AE75" i="8"/>
  <c r="AE83" i="8"/>
  <c r="AI90" i="8"/>
  <c r="AI63" i="8"/>
  <c r="AM86" i="8"/>
  <c r="AE73" i="8"/>
  <c r="AE74" i="8"/>
  <c r="AI80" i="8"/>
  <c r="AI88" i="8"/>
  <c r="AM83" i="8"/>
  <c r="O80" i="8"/>
  <c r="O76" i="8"/>
  <c r="G74" i="8"/>
  <c r="G85" i="8"/>
  <c r="G71" i="8"/>
  <c r="G96" i="8" s="1"/>
  <c r="G63" i="8"/>
  <c r="G95" i="8" s="1"/>
  <c r="K80" i="8"/>
  <c r="K66" i="8"/>
  <c r="K63" i="8"/>
  <c r="O79" i="8"/>
  <c r="O63" i="8"/>
  <c r="AE68" i="8"/>
  <c r="AE86" i="8"/>
  <c r="AE88" i="8"/>
  <c r="AI69" i="8"/>
  <c r="AI68" i="8"/>
  <c r="AM87" i="8"/>
  <c r="O68" i="8"/>
  <c r="O85" i="8"/>
  <c r="G77" i="8"/>
  <c r="K88" i="8"/>
  <c r="K79" i="8"/>
  <c r="K85" i="8"/>
  <c r="O92" i="8"/>
  <c r="O77" i="8"/>
  <c r="O84" i="8"/>
  <c r="AI86" i="8"/>
  <c r="AI82" i="8"/>
  <c r="AI76" i="8"/>
  <c r="G69" i="8"/>
  <c r="O66" i="8"/>
  <c r="O82" i="8"/>
  <c r="O69" i="8"/>
  <c r="O64" i="8"/>
  <c r="AI72" i="8"/>
  <c r="AI87" i="8"/>
  <c r="AI74" i="8"/>
  <c r="AM72" i="8"/>
  <c r="AM71" i="8"/>
  <c r="AM69" i="8"/>
  <c r="O72" i="8"/>
  <c r="O78" i="8"/>
  <c r="O83" i="8"/>
  <c r="AE81" i="8"/>
  <c r="AE80" i="8"/>
  <c r="AI91" i="8"/>
  <c r="AI77" i="8"/>
  <c r="AI73" i="8"/>
  <c r="AM90" i="8"/>
  <c r="AM80" i="8"/>
  <c r="AM84" i="8"/>
  <c r="AM70" i="8"/>
  <c r="AM88" i="8"/>
  <c r="AM79" i="8"/>
  <c r="AM78" i="8"/>
  <c r="AM68" i="8"/>
  <c r="AM64" i="8"/>
  <c r="AI70" i="8"/>
  <c r="AI85" i="8"/>
  <c r="AM76" i="8"/>
  <c r="AM65" i="8"/>
  <c r="S91" i="8"/>
  <c r="S76" i="8"/>
  <c r="S71" i="8"/>
  <c r="S65" i="8"/>
  <c r="S81" i="8"/>
  <c r="S97" i="8" s="1"/>
  <c r="S69" i="8"/>
  <c r="S84" i="8"/>
  <c r="S85" i="8"/>
  <c r="S88" i="8"/>
  <c r="S74" i="8"/>
  <c r="S87" i="8"/>
  <c r="S86" i="8"/>
  <c r="S92" i="8"/>
  <c r="S66" i="8"/>
  <c r="S82" i="8"/>
  <c r="S73" i="8"/>
  <c r="S72" i="8"/>
  <c r="S67" i="8"/>
  <c r="S90" i="8"/>
  <c r="S79" i="8"/>
  <c r="S64" i="8"/>
  <c r="S95" i="8" s="1"/>
  <c r="S80" i="8"/>
  <c r="S78" i="8"/>
  <c r="S83" i="8"/>
  <c r="S70" i="8"/>
  <c r="S68" i="8"/>
  <c r="S75" i="8"/>
  <c r="S89" i="8"/>
  <c r="S77" i="8"/>
  <c r="S68" i="10"/>
  <c r="S82" i="10"/>
  <c r="S79" i="10"/>
  <c r="S90" i="10"/>
  <c r="S71" i="10"/>
  <c r="S72" i="10"/>
  <c r="S83" i="10"/>
  <c r="S89" i="10"/>
  <c r="S80" i="10"/>
  <c r="S81" i="10"/>
  <c r="S62" i="10"/>
  <c r="S63" i="10"/>
  <c r="S64" i="10"/>
  <c r="S74" i="10"/>
  <c r="S84" i="10"/>
  <c r="S78" i="10"/>
  <c r="S69" i="10"/>
  <c r="S70" i="10"/>
  <c r="S73" i="10"/>
  <c r="S65" i="10"/>
  <c r="S75" i="10"/>
  <c r="S85" i="10"/>
  <c r="S88" i="10"/>
  <c r="S61" i="10"/>
  <c r="S66" i="10"/>
  <c r="S76" i="10"/>
  <c r="S86" i="10"/>
  <c r="S67" i="10"/>
  <c r="S77" i="10"/>
  <c r="Y54" i="8" a="1"/>
  <c r="Y54" i="8" s="1"/>
  <c r="AB72" i="8" s="1"/>
  <c r="U54" i="8" a="1"/>
  <c r="U54" i="8" s="1"/>
  <c r="X71" i="8" s="1"/>
  <c r="AC54" i="8" a="1"/>
  <c r="AC54" i="8" s="1"/>
  <c r="AF71" i="8" s="1"/>
  <c r="E54" i="8" a="1"/>
  <c r="E54" i="8" s="1"/>
  <c r="H85" i="8" s="1"/>
  <c r="I54" i="8" a="1"/>
  <c r="I54" i="8" s="1"/>
  <c r="L90" i="8" s="1"/>
  <c r="M54" i="8" a="1"/>
  <c r="M54" i="8" s="1"/>
  <c r="P92" i="8" s="1"/>
  <c r="Q54" i="8" a="1"/>
  <c r="Q54" i="8" s="1"/>
  <c r="T72" i="8" s="1"/>
  <c r="AK54" i="8" a="1"/>
  <c r="AK54" i="8" s="1"/>
  <c r="AN64" i="8" s="1"/>
  <c r="AG54" i="8" a="1"/>
  <c r="AG54" i="8" s="1"/>
  <c r="AJ90" i="8" s="1"/>
  <c r="AD3" i="9"/>
  <c r="Z26" i="9"/>
  <c r="AH14" i="9"/>
  <c r="AP13" i="9"/>
  <c r="AP6" i="9"/>
  <c r="AT6" i="9"/>
  <c r="J26" i="9"/>
  <c r="BB3" i="9"/>
  <c r="N24" i="9"/>
  <c r="BF3" i="9"/>
  <c r="AH16" i="9"/>
  <c r="V6" i="9"/>
  <c r="BF23" i="9"/>
  <c r="N25" i="9"/>
  <c r="BB4" i="9"/>
  <c r="R5" i="9"/>
  <c r="AD4" i="9"/>
  <c r="AP14" i="9"/>
  <c r="BB5" i="9"/>
  <c r="J4" i="9"/>
  <c r="R14" i="9"/>
  <c r="BF15" i="9"/>
  <c r="V13" i="9"/>
  <c r="AT14" i="9"/>
  <c r="J24" i="9"/>
  <c r="AH23" i="9"/>
  <c r="BF24" i="9"/>
  <c r="V15" i="9"/>
  <c r="AL23" i="9"/>
  <c r="AX3" i="9"/>
  <c r="BF25" i="9"/>
  <c r="N3" i="9"/>
  <c r="Z4" i="9"/>
  <c r="AL24" i="9"/>
  <c r="AX4" i="9"/>
  <c r="BJ3" i="9"/>
  <c r="AH4" i="9"/>
  <c r="J5" i="9"/>
  <c r="AT13" i="9"/>
  <c r="J15" i="9"/>
  <c r="V14" i="9"/>
  <c r="AT24" i="9"/>
  <c r="N23" i="9"/>
  <c r="Z24" i="9"/>
  <c r="AP4" i="9"/>
  <c r="AX25" i="9"/>
  <c r="BJ4" i="9"/>
  <c r="J25" i="9"/>
  <c r="V25" i="9"/>
  <c r="AD5" i="9"/>
  <c r="AH24" i="9"/>
  <c r="BB24" i="9"/>
  <c r="AH25" i="9"/>
  <c r="BB25" i="9"/>
  <c r="R16" i="9"/>
  <c r="AD24" i="9"/>
  <c r="AP15" i="9"/>
  <c r="AX5" i="9"/>
  <c r="BJ14" i="9"/>
  <c r="N4" i="9"/>
  <c r="R23" i="9"/>
  <c r="Z6" i="9"/>
  <c r="AD25" i="9"/>
  <c r="AL14" i="9"/>
  <c r="AP25" i="9"/>
  <c r="AX6" i="9"/>
  <c r="BF4" i="9"/>
  <c r="BJ23" i="9"/>
  <c r="F15" i="9"/>
  <c r="N14" i="9"/>
  <c r="R24" i="9"/>
  <c r="Z13" i="9"/>
  <c r="AD26" i="9"/>
  <c r="AL15" i="9"/>
  <c r="AT4" i="9"/>
  <c r="AX13" i="9"/>
  <c r="BF5" i="9"/>
  <c r="BJ24" i="9"/>
  <c r="R15" i="9"/>
  <c r="AD15" i="9"/>
  <c r="Z5" i="9"/>
  <c r="AL5" i="9"/>
  <c r="J3" i="9"/>
  <c r="N16" i="9"/>
  <c r="V4" i="9"/>
  <c r="Z14" i="9"/>
  <c r="AH3" i="9"/>
  <c r="AL16" i="9"/>
  <c r="AT5" i="9"/>
  <c r="AX14" i="9"/>
  <c r="BF14" i="9"/>
  <c r="BJ25" i="9"/>
  <c r="F20" i="9"/>
  <c r="J16" i="9"/>
  <c r="R6" i="9"/>
  <c r="V26" i="9"/>
  <c r="AD16" i="9"/>
  <c r="AL6" i="9"/>
  <c r="AP26" i="9"/>
  <c r="AX23" i="9"/>
  <c r="BB16" i="9"/>
  <c r="F17" i="9"/>
  <c r="J23" i="9"/>
  <c r="N15" i="9"/>
  <c r="R13" i="9"/>
  <c r="V5" i="9"/>
  <c r="Z3" i="9"/>
  <c r="Z25" i="9"/>
  <c r="AD23" i="9"/>
  <c r="AH15" i="9"/>
  <c r="AL13" i="9"/>
  <c r="AP5" i="9"/>
  <c r="AT3" i="9"/>
  <c r="AT25" i="9"/>
  <c r="AX24" i="9"/>
  <c r="BB23" i="9"/>
  <c r="BF16" i="9"/>
  <c r="BJ15" i="9"/>
  <c r="J6" i="9"/>
  <c r="N26" i="9"/>
  <c r="V16" i="9"/>
  <c r="AD6" i="9"/>
  <c r="AH26" i="9"/>
  <c r="AP16" i="9"/>
  <c r="BB6" i="9"/>
  <c r="J13" i="9"/>
  <c r="N5" i="9"/>
  <c r="R3" i="9"/>
  <c r="R25" i="9"/>
  <c r="V23" i="9"/>
  <c r="Z15" i="9"/>
  <c r="AD13" i="9"/>
  <c r="AH5" i="9"/>
  <c r="AL3" i="9"/>
  <c r="AL25" i="9"/>
  <c r="AP23" i="9"/>
  <c r="AT15" i="9"/>
  <c r="BB13" i="9"/>
  <c r="BF6" i="9"/>
  <c r="BJ5" i="9"/>
  <c r="J14" i="9"/>
  <c r="N6" i="9"/>
  <c r="R4" i="9"/>
  <c r="R26" i="9"/>
  <c r="V24" i="9"/>
  <c r="Z16" i="9"/>
  <c r="AD14" i="9"/>
  <c r="AH6" i="9"/>
  <c r="AL4" i="9"/>
  <c r="AL26" i="9"/>
  <c r="AP24" i="9"/>
  <c r="AT16" i="9"/>
  <c r="AX15" i="9"/>
  <c r="BB14" i="9"/>
  <c r="BF13" i="9"/>
  <c r="BJ6" i="9"/>
  <c r="N13" i="9"/>
  <c r="V3" i="9"/>
  <c r="Z23" i="9"/>
  <c r="AH13" i="9"/>
  <c r="AP3" i="9"/>
  <c r="AT23" i="9"/>
  <c r="AX16" i="9"/>
  <c r="BJ13" i="9"/>
  <c r="BJ22" i="9"/>
  <c r="F2" i="9"/>
  <c r="J2" i="9"/>
  <c r="J22" i="9"/>
  <c r="N22" i="9"/>
  <c r="R22" i="9"/>
  <c r="V12" i="9"/>
  <c r="V22" i="9"/>
  <c r="Z2" i="9"/>
  <c r="Z22" i="9"/>
  <c r="AD2" i="9"/>
  <c r="AD12" i="9"/>
  <c r="AD22" i="9"/>
  <c r="AH2" i="9"/>
  <c r="AH12" i="9"/>
  <c r="AL12" i="9"/>
  <c r="AL22" i="9"/>
  <c r="AP2" i="9"/>
  <c r="AP12" i="9"/>
  <c r="AP22" i="9"/>
  <c r="AT2" i="9"/>
  <c r="AT12" i="9"/>
  <c r="AT22" i="9"/>
  <c r="AX2" i="9"/>
  <c r="AX12" i="9"/>
  <c r="AX22" i="9"/>
  <c r="BB2" i="9"/>
  <c r="BB12" i="9"/>
  <c r="BB22" i="9"/>
  <c r="BF2" i="9"/>
  <c r="BF12" i="9"/>
  <c r="BF22" i="9"/>
  <c r="BJ2" i="9"/>
  <c r="BJ12" i="9"/>
  <c r="F31" i="9"/>
  <c r="F21" i="9"/>
  <c r="F11" i="9"/>
  <c r="F19" i="9"/>
  <c r="F28" i="9"/>
  <c r="F18" i="9"/>
  <c r="F8" i="9"/>
  <c r="AT26" i="9"/>
  <c r="AX26" i="9"/>
  <c r="BB26" i="9"/>
  <c r="BF26" i="9"/>
  <c r="BJ16" i="9"/>
  <c r="BJ26" i="9"/>
  <c r="F27" i="9"/>
  <c r="F7" i="9"/>
  <c r="J7" i="9"/>
  <c r="J17" i="9"/>
  <c r="J27" i="9"/>
  <c r="N7" i="9"/>
  <c r="N17" i="9"/>
  <c r="N27" i="9"/>
  <c r="R7" i="9"/>
  <c r="R17" i="9"/>
  <c r="R27" i="9"/>
  <c r="V7" i="9"/>
  <c r="V17" i="9"/>
  <c r="V27" i="9"/>
  <c r="Z7" i="9"/>
  <c r="Z17" i="9"/>
  <c r="Z27" i="9"/>
  <c r="AD7" i="9"/>
  <c r="AD17" i="9"/>
  <c r="AD27" i="9"/>
  <c r="AH7" i="9"/>
  <c r="AH17" i="9"/>
  <c r="AH27" i="9"/>
  <c r="AL7" i="9"/>
  <c r="AL17" i="9"/>
  <c r="AL27" i="9"/>
  <c r="AP7" i="9"/>
  <c r="AP17" i="9"/>
  <c r="AP27" i="9"/>
  <c r="AT7" i="9"/>
  <c r="AT17" i="9"/>
  <c r="AT27" i="9"/>
  <c r="AX7" i="9"/>
  <c r="AX17" i="9"/>
  <c r="AX27" i="9"/>
  <c r="BB7" i="9"/>
  <c r="BB17" i="9"/>
  <c r="BB27" i="9"/>
  <c r="BF7" i="9"/>
  <c r="BF17" i="9"/>
  <c r="BF27" i="9"/>
  <c r="N8" i="9"/>
  <c r="N28" i="9"/>
  <c r="R8" i="9"/>
  <c r="R18" i="9"/>
  <c r="V8" i="9"/>
  <c r="V28" i="9"/>
  <c r="Z8" i="9"/>
  <c r="Z18" i="9"/>
  <c r="Z28" i="9"/>
  <c r="AD8" i="9"/>
  <c r="AD18" i="9"/>
  <c r="AD28" i="9"/>
  <c r="AH8" i="9"/>
  <c r="AH18" i="9"/>
  <c r="AH28" i="9"/>
  <c r="AL8" i="9"/>
  <c r="AL18" i="9"/>
  <c r="AL28" i="9"/>
  <c r="AP8" i="9"/>
  <c r="AP18" i="9"/>
  <c r="AP28" i="9"/>
  <c r="AT8" i="9"/>
  <c r="AT18" i="9"/>
  <c r="AT28" i="9"/>
  <c r="AX8" i="9"/>
  <c r="AX18" i="9"/>
  <c r="AX28" i="9"/>
  <c r="BB8" i="9"/>
  <c r="BB18" i="9"/>
  <c r="BB28" i="9"/>
  <c r="BF8" i="9"/>
  <c r="BF18" i="9"/>
  <c r="BF28" i="9"/>
  <c r="BJ8" i="9"/>
  <c r="BJ18" i="9"/>
  <c r="BJ28" i="9"/>
  <c r="F9" i="9"/>
  <c r="J29" i="9"/>
  <c r="R19" i="9"/>
  <c r="AD9" i="9"/>
  <c r="AH9" i="9"/>
  <c r="AL19" i="9"/>
  <c r="AT19" i="9"/>
  <c r="BF19" i="9"/>
  <c r="BJ29" i="9"/>
  <c r="J12" i="9"/>
  <c r="R12" i="9"/>
  <c r="AH22" i="9"/>
  <c r="J18" i="9"/>
  <c r="V18" i="9"/>
  <c r="J19" i="9"/>
  <c r="N19" i="9"/>
  <c r="R9" i="9"/>
  <c r="V9" i="9"/>
  <c r="V29" i="9"/>
  <c r="Z29" i="9"/>
  <c r="AD29" i="9"/>
  <c r="AH19" i="9"/>
  <c r="AL9" i="9"/>
  <c r="AP9" i="9"/>
  <c r="AP29" i="9"/>
  <c r="AX9" i="9"/>
  <c r="AX29" i="9"/>
  <c r="BB29" i="9"/>
  <c r="BJ19" i="9"/>
  <c r="J10" i="9"/>
  <c r="J20" i="9"/>
  <c r="J30" i="9"/>
  <c r="N10" i="9"/>
  <c r="N20" i="9"/>
  <c r="N30" i="9"/>
  <c r="R10" i="9"/>
  <c r="R20" i="9"/>
  <c r="R30" i="9"/>
  <c r="V10" i="9"/>
  <c r="V20" i="9"/>
  <c r="V30" i="9"/>
  <c r="Z10" i="9"/>
  <c r="Z20" i="9"/>
  <c r="Z30" i="9"/>
  <c r="AD10" i="9"/>
  <c r="AD20" i="9"/>
  <c r="AD30" i="9"/>
  <c r="AH10" i="9"/>
  <c r="AH20" i="9"/>
  <c r="AH30" i="9"/>
  <c r="AL10" i="9"/>
  <c r="AL20" i="9"/>
  <c r="AL30" i="9"/>
  <c r="AP10" i="9"/>
  <c r="AP20" i="9"/>
  <c r="AP30" i="9"/>
  <c r="AT10" i="9"/>
  <c r="AT20" i="9"/>
  <c r="AT30" i="9"/>
  <c r="AX10" i="9"/>
  <c r="AX20" i="9"/>
  <c r="AX30" i="9"/>
  <c r="BB10" i="9"/>
  <c r="BB20" i="9"/>
  <c r="BB30" i="9"/>
  <c r="BF10" i="9"/>
  <c r="BF20" i="9"/>
  <c r="BF30" i="9"/>
  <c r="BJ10" i="9"/>
  <c r="BJ30" i="9"/>
  <c r="F12" i="9"/>
  <c r="N2" i="9"/>
  <c r="N12" i="9"/>
  <c r="R2" i="9"/>
  <c r="V2" i="9"/>
  <c r="F29" i="9"/>
  <c r="J28" i="9"/>
  <c r="J9" i="9"/>
  <c r="N9" i="9"/>
  <c r="N29" i="9"/>
  <c r="R29" i="9"/>
  <c r="V19" i="9"/>
  <c r="Z9" i="9"/>
  <c r="Z19" i="9"/>
  <c r="AD19" i="9"/>
  <c r="AH29" i="9"/>
  <c r="AL29" i="9"/>
  <c r="AP19" i="9"/>
  <c r="AT9" i="9"/>
  <c r="AT29" i="9"/>
  <c r="AX19" i="9"/>
  <c r="BB9" i="9"/>
  <c r="BF9" i="9"/>
  <c r="J11" i="9"/>
  <c r="J21" i="9"/>
  <c r="J31" i="9"/>
  <c r="N11" i="9"/>
  <c r="N21" i="9"/>
  <c r="N31" i="9"/>
  <c r="R11" i="9"/>
  <c r="R21" i="9"/>
  <c r="R31" i="9"/>
  <c r="V11" i="9"/>
  <c r="V21" i="9"/>
  <c r="V31" i="9"/>
  <c r="Z11" i="9"/>
  <c r="Z21" i="9"/>
  <c r="Z31" i="9"/>
  <c r="AD11" i="9"/>
  <c r="AD21" i="9"/>
  <c r="AD31" i="9"/>
  <c r="AH11" i="9"/>
  <c r="AH21" i="9"/>
  <c r="AH31" i="9"/>
  <c r="AL11" i="9"/>
  <c r="AL21" i="9"/>
  <c r="AL31" i="9"/>
  <c r="AP11" i="9"/>
  <c r="AP21" i="9"/>
  <c r="AP31" i="9"/>
  <c r="AT11" i="9"/>
  <c r="AT21" i="9"/>
  <c r="AT31" i="9"/>
  <c r="AX11" i="9"/>
  <c r="AX21" i="9"/>
  <c r="AX31" i="9"/>
  <c r="BB11" i="9"/>
  <c r="BB21" i="9"/>
  <c r="BB31" i="9"/>
  <c r="BF11" i="9"/>
  <c r="BF21" i="9"/>
  <c r="BF31" i="9"/>
  <c r="AO31" i="10"/>
  <c r="AO30" i="10"/>
  <c r="AO29" i="10"/>
  <c r="AO28" i="10"/>
  <c r="AO27" i="10"/>
  <c r="AO26" i="10"/>
  <c r="AO25" i="10"/>
  <c r="AO24" i="10"/>
  <c r="AO23" i="10"/>
  <c r="AO22" i="10"/>
  <c r="AO21" i="10"/>
  <c r="AO20" i="10"/>
  <c r="AO19" i="10"/>
  <c r="AO18" i="10"/>
  <c r="AO17" i="10"/>
  <c r="AO16" i="10"/>
  <c r="AO15" i="10"/>
  <c r="AO14" i="10"/>
  <c r="AO13" i="10"/>
  <c r="AO12" i="10"/>
  <c r="AO11" i="10"/>
  <c r="AO10" i="10"/>
  <c r="AO9" i="10"/>
  <c r="AO8" i="10"/>
  <c r="AO7" i="10"/>
  <c r="AO6" i="10"/>
  <c r="AO5" i="10"/>
  <c r="AO4" i="10"/>
  <c r="AO3" i="10"/>
  <c r="AO2" i="10"/>
  <c r="AK31" i="10"/>
  <c r="AK30" i="10"/>
  <c r="AK29" i="10"/>
  <c r="AK28" i="10"/>
  <c r="AK27" i="10"/>
  <c r="AK26" i="10"/>
  <c r="AK25" i="10"/>
  <c r="AK24" i="10"/>
  <c r="AK23" i="10"/>
  <c r="AK22" i="10"/>
  <c r="AK21" i="10"/>
  <c r="AK20" i="10"/>
  <c r="AK19" i="10"/>
  <c r="AK18" i="10"/>
  <c r="AK17" i="10"/>
  <c r="AK16" i="10"/>
  <c r="AK15" i="10"/>
  <c r="AK14" i="10"/>
  <c r="AK13" i="10"/>
  <c r="AK12" i="10"/>
  <c r="AK11" i="10"/>
  <c r="AK10" i="10"/>
  <c r="AK9" i="10"/>
  <c r="AK8" i="10"/>
  <c r="AK7" i="10"/>
  <c r="AK6" i="10"/>
  <c r="AK5" i="10"/>
  <c r="AK4" i="10"/>
  <c r="AK3" i="10"/>
  <c r="AK2" i="10"/>
  <c r="AG31" i="10"/>
  <c r="AG30" i="10"/>
  <c r="AG29" i="10"/>
  <c r="AG28" i="10"/>
  <c r="AG27" i="10"/>
  <c r="AG26" i="10"/>
  <c r="AG25" i="10"/>
  <c r="AG24" i="10"/>
  <c r="AG23" i="10"/>
  <c r="AG22" i="10"/>
  <c r="AG21" i="10"/>
  <c r="AG20" i="10"/>
  <c r="AG19" i="10"/>
  <c r="AG18" i="10"/>
  <c r="AG17" i="10"/>
  <c r="AG16" i="10"/>
  <c r="AG15" i="10"/>
  <c r="AG14" i="10"/>
  <c r="AG13" i="10"/>
  <c r="AG12" i="10"/>
  <c r="AG11" i="10"/>
  <c r="AG10" i="10"/>
  <c r="AG9" i="10"/>
  <c r="AG8" i="10"/>
  <c r="AG7" i="10"/>
  <c r="AG6" i="10"/>
  <c r="AG5" i="10"/>
  <c r="AG4" i="10"/>
  <c r="AG3" i="10"/>
  <c r="AG2" i="10"/>
  <c r="AC31" i="10"/>
  <c r="AC30" i="10"/>
  <c r="AC29" i="10"/>
  <c r="AC28" i="10"/>
  <c r="AC27" i="10"/>
  <c r="AC26" i="10"/>
  <c r="AC25" i="10"/>
  <c r="AC24" i="10"/>
  <c r="AC23" i="10"/>
  <c r="AC22" i="10"/>
  <c r="AC21" i="10"/>
  <c r="AC20" i="10"/>
  <c r="AC19" i="10"/>
  <c r="AC18" i="10"/>
  <c r="AC17" i="10"/>
  <c r="AC16" i="10"/>
  <c r="AC15" i="10"/>
  <c r="AC14" i="10"/>
  <c r="AC13" i="10"/>
  <c r="AC12" i="10"/>
  <c r="AC11" i="10"/>
  <c r="AC10" i="10"/>
  <c r="AC9" i="10"/>
  <c r="AC8" i="10"/>
  <c r="AC7" i="10"/>
  <c r="AC6" i="10"/>
  <c r="AC5" i="10"/>
  <c r="AC4" i="10"/>
  <c r="AC3" i="10"/>
  <c r="AC2" i="10"/>
  <c r="Y31" i="10"/>
  <c r="Y30" i="10"/>
  <c r="Y29" i="10"/>
  <c r="Y28" i="10"/>
  <c r="Y27" i="10"/>
  <c r="Y26" i="10"/>
  <c r="Y25" i="10"/>
  <c r="Y24" i="10"/>
  <c r="Y23" i="10"/>
  <c r="Y22" i="10"/>
  <c r="Y21" i="10"/>
  <c r="Y20" i="10"/>
  <c r="Y19" i="10"/>
  <c r="Y18" i="10"/>
  <c r="Y17" i="10"/>
  <c r="Y16" i="10"/>
  <c r="Y15" i="10"/>
  <c r="Y14" i="10"/>
  <c r="Y13" i="10"/>
  <c r="Y12" i="10"/>
  <c r="Y11" i="10"/>
  <c r="Y10" i="10"/>
  <c r="Y9" i="10"/>
  <c r="Y8" i="10"/>
  <c r="Y7" i="10"/>
  <c r="Y6" i="10"/>
  <c r="Y5" i="10"/>
  <c r="Y4" i="10"/>
  <c r="Y3" i="10"/>
  <c r="Y2" i="10"/>
  <c r="U31" i="10"/>
  <c r="U30" i="10"/>
  <c r="U29" i="10"/>
  <c r="U28" i="10"/>
  <c r="U27" i="10"/>
  <c r="U26" i="10"/>
  <c r="U25" i="10"/>
  <c r="U24" i="10"/>
  <c r="U23" i="10"/>
  <c r="U22" i="10"/>
  <c r="U21" i="10"/>
  <c r="U20" i="10"/>
  <c r="U19" i="10"/>
  <c r="U18" i="10"/>
  <c r="U17" i="10"/>
  <c r="U16" i="10"/>
  <c r="U15" i="10"/>
  <c r="U14" i="10"/>
  <c r="U13" i="10"/>
  <c r="U12" i="10"/>
  <c r="U11" i="10"/>
  <c r="U10" i="10"/>
  <c r="U9" i="10"/>
  <c r="U8" i="10"/>
  <c r="U7" i="10"/>
  <c r="U6" i="10"/>
  <c r="U5" i="10"/>
  <c r="U4" i="10"/>
  <c r="U3" i="10"/>
  <c r="U2" i="10"/>
  <c r="M31" i="10"/>
  <c r="M30" i="10"/>
  <c r="M29" i="10"/>
  <c r="M28" i="10"/>
  <c r="M27" i="10"/>
  <c r="M26" i="10"/>
  <c r="M25" i="10"/>
  <c r="M24" i="10"/>
  <c r="M23" i="10"/>
  <c r="M22" i="10"/>
  <c r="M21" i="10"/>
  <c r="M20" i="10"/>
  <c r="M19" i="10"/>
  <c r="M18" i="10"/>
  <c r="M17" i="10"/>
  <c r="M16" i="10"/>
  <c r="M15" i="10"/>
  <c r="M14" i="10"/>
  <c r="M13" i="10"/>
  <c r="M12" i="10"/>
  <c r="M11" i="10"/>
  <c r="M10" i="10"/>
  <c r="M9" i="10"/>
  <c r="M8" i="10"/>
  <c r="M7" i="10"/>
  <c r="M6" i="10"/>
  <c r="M5" i="10"/>
  <c r="M4" i="10"/>
  <c r="M3" i="10"/>
  <c r="M2" i="10"/>
  <c r="I31" i="10"/>
  <c r="I30" i="10"/>
  <c r="I29" i="10"/>
  <c r="I28" i="10"/>
  <c r="I27" i="10"/>
  <c r="I26" i="10"/>
  <c r="I25" i="10"/>
  <c r="I24" i="10"/>
  <c r="I23" i="10"/>
  <c r="I22" i="10"/>
  <c r="I21" i="10"/>
  <c r="I20" i="10"/>
  <c r="I19" i="10"/>
  <c r="I18" i="10"/>
  <c r="I17" i="10"/>
  <c r="I16" i="10"/>
  <c r="I15" i="10"/>
  <c r="I14" i="10"/>
  <c r="I13" i="10"/>
  <c r="I12" i="10"/>
  <c r="I11" i="10"/>
  <c r="I10" i="10"/>
  <c r="I9" i="10"/>
  <c r="I8" i="10"/>
  <c r="I7" i="10"/>
  <c r="I6" i="10"/>
  <c r="I5" i="10"/>
  <c r="I4" i="10"/>
  <c r="I3" i="10"/>
  <c r="I2" i="10"/>
  <c r="E3" i="10"/>
  <c r="E4" i="10"/>
  <c r="E5" i="10"/>
  <c r="E6" i="10"/>
  <c r="E9" i="10"/>
  <c r="E10" i="10"/>
  <c r="E11" i="10"/>
  <c r="E12" i="10"/>
  <c r="E13" i="10"/>
  <c r="E14" i="10"/>
  <c r="E15" i="10"/>
  <c r="E16" i="10"/>
  <c r="E19" i="10"/>
  <c r="E20" i="10"/>
  <c r="E21" i="10"/>
  <c r="E22" i="10"/>
  <c r="E23" i="10"/>
  <c r="E25" i="10"/>
  <c r="E26" i="10"/>
  <c r="E27" i="10"/>
  <c r="E29" i="10"/>
  <c r="E30" i="10"/>
  <c r="E31" i="10"/>
  <c r="E2" i="10"/>
  <c r="AM95" i="8" l="1"/>
  <c r="AA95" i="8"/>
  <c r="S96" i="8"/>
  <c r="AE97" i="8"/>
  <c r="AI95" i="8"/>
  <c r="AE95" i="8"/>
  <c r="O97" i="8"/>
  <c r="K96" i="8"/>
  <c r="AA97" i="8"/>
  <c r="W95" i="8"/>
  <c r="AI97" i="8"/>
  <c r="AE96" i="8"/>
  <c r="G97" i="8"/>
  <c r="O95" i="8"/>
  <c r="O96" i="8"/>
  <c r="K97" i="8"/>
  <c r="W97" i="8"/>
  <c r="AA96" i="8"/>
  <c r="W96" i="8"/>
  <c r="AM96" i="8"/>
  <c r="K95" i="8"/>
  <c r="AM97" i="8"/>
  <c r="S96" i="10"/>
  <c r="S95" i="10"/>
  <c r="S94" i="10"/>
  <c r="AJ82" i="8"/>
  <c r="AF85" i="8"/>
  <c r="AB73" i="8"/>
  <c r="AJ72" i="8"/>
  <c r="H83" i="8"/>
  <c r="AF73" i="8"/>
  <c r="AN63" i="8"/>
  <c r="AN66" i="8"/>
  <c r="AN87" i="8"/>
  <c r="AN73" i="8"/>
  <c r="AF72" i="8"/>
  <c r="AF96" i="8" s="1"/>
  <c r="AN72" i="8"/>
  <c r="AN92" i="8"/>
  <c r="T71" i="8"/>
  <c r="AB80" i="8"/>
  <c r="T90" i="8"/>
  <c r="AN74" i="8"/>
  <c r="H70" i="8"/>
  <c r="AN89" i="8"/>
  <c r="AN68" i="8"/>
  <c r="AN84" i="8"/>
  <c r="AN65" i="8"/>
  <c r="AN75" i="8"/>
  <c r="AN70" i="8"/>
  <c r="T92" i="8"/>
  <c r="AN86" i="8"/>
  <c r="H89" i="8"/>
  <c r="AJ87" i="8"/>
  <c r="AN82" i="8"/>
  <c r="AN85" i="8"/>
  <c r="H91" i="8"/>
  <c r="AN67" i="8"/>
  <c r="H79" i="8"/>
  <c r="AJ80" i="8"/>
  <c r="P87" i="8"/>
  <c r="P66" i="8"/>
  <c r="L67" i="8"/>
  <c r="P72" i="8"/>
  <c r="H80" i="8"/>
  <c r="H66" i="8"/>
  <c r="X81" i="8"/>
  <c r="P91" i="8"/>
  <c r="H64" i="8"/>
  <c r="X72" i="8"/>
  <c r="P90" i="8"/>
  <c r="H90" i="8"/>
  <c r="H65" i="8"/>
  <c r="P81" i="8"/>
  <c r="L92" i="8"/>
  <c r="H63" i="8"/>
  <c r="H82" i="8"/>
  <c r="H92" i="8"/>
  <c r="H88" i="8"/>
  <c r="H72" i="8"/>
  <c r="H67" i="8"/>
  <c r="H77" i="8"/>
  <c r="H87" i="8"/>
  <c r="H68" i="8"/>
  <c r="H78" i="8"/>
  <c r="L77" i="8"/>
  <c r="AB85" i="8"/>
  <c r="X63" i="8"/>
  <c r="AF81" i="8"/>
  <c r="AJ77" i="8"/>
  <c r="AJ86" i="8"/>
  <c r="AN76" i="8"/>
  <c r="AF83" i="8"/>
  <c r="X92" i="8"/>
  <c r="AN71" i="8"/>
  <c r="AN91" i="8"/>
  <c r="AN81" i="8"/>
  <c r="H84" i="8"/>
  <c r="AF74" i="8"/>
  <c r="AF78" i="8"/>
  <c r="AF64" i="8"/>
  <c r="AF88" i="8"/>
  <c r="AF84" i="8"/>
  <c r="AF68" i="8"/>
  <c r="AF89" i="8"/>
  <c r="AF69" i="8"/>
  <c r="AF79" i="8"/>
  <c r="H69" i="8"/>
  <c r="AJ75" i="8"/>
  <c r="AJ73" i="8"/>
  <c r="AF82" i="8"/>
  <c r="AN79" i="8"/>
  <c r="AJ76" i="8"/>
  <c r="X85" i="8"/>
  <c r="T63" i="8"/>
  <c r="AJ67" i="8"/>
  <c r="AF86" i="8"/>
  <c r="AJ85" i="8"/>
  <c r="AB83" i="8"/>
  <c r="AB70" i="8"/>
  <c r="AJ70" i="8"/>
  <c r="AF80" i="8"/>
  <c r="T91" i="8"/>
  <c r="AJ81" i="8"/>
  <c r="P74" i="8"/>
  <c r="P84" i="8"/>
  <c r="P88" i="8"/>
  <c r="P64" i="8"/>
  <c r="P68" i="8"/>
  <c r="P69" i="8"/>
  <c r="P89" i="8"/>
  <c r="P78" i="8"/>
  <c r="P79" i="8"/>
  <c r="X74" i="8"/>
  <c r="X96" i="8" s="1"/>
  <c r="X84" i="8"/>
  <c r="X64" i="8"/>
  <c r="X68" i="8"/>
  <c r="X79" i="8"/>
  <c r="X88" i="8"/>
  <c r="X69" i="8"/>
  <c r="X89" i="8"/>
  <c r="X78" i="8"/>
  <c r="AN90" i="8"/>
  <c r="AN77" i="8"/>
  <c r="AF75" i="8"/>
  <c r="AF63" i="8"/>
  <c r="AF95" i="8" s="1"/>
  <c r="AN69" i="8"/>
  <c r="AF76" i="8"/>
  <c r="T85" i="8"/>
  <c r="P63" i="8"/>
  <c r="L91" i="8"/>
  <c r="AF87" i="8"/>
  <c r="AF66" i="8"/>
  <c r="AJ65" i="8"/>
  <c r="X83" i="8"/>
  <c r="AF91" i="8"/>
  <c r="P80" i="8"/>
  <c r="X70" i="8"/>
  <c r="T80" i="8"/>
  <c r="H75" i="8"/>
  <c r="X91" i="8"/>
  <c r="P77" i="8"/>
  <c r="AB84" i="8"/>
  <c r="AB79" i="8"/>
  <c r="AB68" i="8"/>
  <c r="AB74" i="8"/>
  <c r="AB89" i="8"/>
  <c r="AB78" i="8"/>
  <c r="AB64" i="8"/>
  <c r="AB69" i="8"/>
  <c r="AB88" i="8"/>
  <c r="AN80" i="8"/>
  <c r="AJ66" i="8"/>
  <c r="AB75" i="8"/>
  <c r="AB63" i="8"/>
  <c r="P82" i="8"/>
  <c r="AF77" i="8"/>
  <c r="AB76" i="8"/>
  <c r="P85" i="8"/>
  <c r="L63" i="8"/>
  <c r="AF90" i="8"/>
  <c r="AF67" i="8"/>
  <c r="AB66" i="8"/>
  <c r="AF65" i="8"/>
  <c r="T83" i="8"/>
  <c r="AB71" i="8"/>
  <c r="H86" i="8"/>
  <c r="L80" i="8"/>
  <c r="H76" i="8"/>
  <c r="P71" i="8"/>
  <c r="AB86" i="8"/>
  <c r="AB67" i="8"/>
  <c r="P75" i="8"/>
  <c r="AB77" i="8"/>
  <c r="X76" i="8"/>
  <c r="X75" i="8"/>
  <c r="P83" i="8"/>
  <c r="AB65" i="8"/>
  <c r="X90" i="8"/>
  <c r="X73" i="8"/>
  <c r="AJ84" i="8"/>
  <c r="AJ64" i="8"/>
  <c r="AJ78" i="8"/>
  <c r="AJ74" i="8"/>
  <c r="AJ88" i="8"/>
  <c r="AJ68" i="8"/>
  <c r="AJ89" i="8"/>
  <c r="AJ69" i="8"/>
  <c r="AJ79" i="8"/>
  <c r="AB87" i="8"/>
  <c r="X86" i="8"/>
  <c r="T75" i="8"/>
  <c r="T73" i="8"/>
  <c r="AB81" i="8"/>
  <c r="X67" i="8"/>
  <c r="P86" i="8"/>
  <c r="L75" i="8"/>
  <c r="AF92" i="8"/>
  <c r="L70" i="8"/>
  <c r="X77" i="8"/>
  <c r="T76" i="8"/>
  <c r="T65" i="8"/>
  <c r="L83" i="8"/>
  <c r="L81" i="8"/>
  <c r="T82" i="8"/>
  <c r="H74" i="8"/>
  <c r="AJ63" i="8"/>
  <c r="X80" i="8"/>
  <c r="L74" i="8"/>
  <c r="L78" i="8"/>
  <c r="L84" i="8"/>
  <c r="L64" i="8"/>
  <c r="L88" i="8"/>
  <c r="L68" i="8"/>
  <c r="L69" i="8"/>
  <c r="L79" i="8"/>
  <c r="L89" i="8"/>
  <c r="X66" i="8"/>
  <c r="X87" i="8"/>
  <c r="T86" i="8"/>
  <c r="P65" i="8"/>
  <c r="P73" i="8"/>
  <c r="T81" i="8"/>
  <c r="T67" i="8"/>
  <c r="L86" i="8"/>
  <c r="H81" i="8"/>
  <c r="AB82" i="8"/>
  <c r="AN88" i="8"/>
  <c r="T77" i="8"/>
  <c r="P76" i="8"/>
  <c r="L85" i="8"/>
  <c r="H73" i="8"/>
  <c r="AF70" i="8"/>
  <c r="L72" i="8"/>
  <c r="AJ91" i="8"/>
  <c r="AJ92" i="8"/>
  <c r="P70" i="8"/>
  <c r="X65" i="8"/>
  <c r="T74" i="8"/>
  <c r="T78" i="8"/>
  <c r="T84" i="8"/>
  <c r="T88" i="8"/>
  <c r="T64" i="8"/>
  <c r="T79" i="8"/>
  <c r="T68" i="8"/>
  <c r="T89" i="8"/>
  <c r="T69" i="8"/>
  <c r="T87" i="8"/>
  <c r="T66" i="8"/>
  <c r="L65" i="8"/>
  <c r="L73" i="8"/>
  <c r="L71" i="8"/>
  <c r="P67" i="8"/>
  <c r="L66" i="8"/>
  <c r="AJ83" i="8"/>
  <c r="X82" i="8"/>
  <c r="AN78" i="8"/>
  <c r="L87" i="8"/>
  <c r="L76" i="8"/>
  <c r="H71" i="8"/>
  <c r="AN83" i="8"/>
  <c r="T70" i="8"/>
  <c r="AJ71" i="8"/>
  <c r="AB91" i="8"/>
  <c r="L82" i="8"/>
  <c r="AB92" i="8"/>
  <c r="AB90" i="8"/>
  <c r="M55" i="9" a="1"/>
  <c r="M55" i="9" s="1"/>
  <c r="P78" i="9" s="1"/>
  <c r="Q55" i="9" a="1"/>
  <c r="Q55" i="9" s="1"/>
  <c r="T88" i="9" s="1"/>
  <c r="AO55" i="9" a="1"/>
  <c r="AO55" i="9" s="1"/>
  <c r="AR84" i="9" s="1"/>
  <c r="BA55" i="9" a="1"/>
  <c r="BA55" i="9" s="1"/>
  <c r="BD87" i="9" s="1"/>
  <c r="AW55" i="9" a="1"/>
  <c r="AW55" i="9" s="1"/>
  <c r="AZ90" i="9" s="1"/>
  <c r="AG55" i="9" a="1"/>
  <c r="AG55" i="9" s="1"/>
  <c r="AJ84" i="9" s="1"/>
  <c r="BI55" i="9" a="1"/>
  <c r="BI55" i="9" s="1"/>
  <c r="BL75" i="9" s="1"/>
  <c r="I55" i="9" a="1"/>
  <c r="I55" i="9" s="1"/>
  <c r="L68" i="9" s="1"/>
  <c r="E55" i="9" a="1"/>
  <c r="E55" i="9" s="1"/>
  <c r="H75" i="9" s="1"/>
  <c r="AS55" i="9" a="1"/>
  <c r="AS55" i="9" s="1"/>
  <c r="AV88" i="9" s="1"/>
  <c r="AC55" i="9" a="1"/>
  <c r="AC55" i="9" s="1"/>
  <c r="AF72" i="9" s="1"/>
  <c r="BE55" i="9" a="1"/>
  <c r="BE55" i="9" s="1"/>
  <c r="BH89" i="9" s="1"/>
  <c r="AK55" i="9" a="1"/>
  <c r="AK55" i="9" s="1"/>
  <c r="AN62" i="9" s="1"/>
  <c r="U55" i="9" a="1"/>
  <c r="U55" i="9" s="1"/>
  <c r="X89" i="9" s="1"/>
  <c r="Y55" i="9" a="1"/>
  <c r="Y55" i="9" s="1"/>
  <c r="AB72" i="9" s="1"/>
  <c r="H54" i="10" a="1"/>
  <c r="H54" i="10" s="1"/>
  <c r="K62" i="10" s="1"/>
  <c r="L54" i="10" a="1"/>
  <c r="L54" i="10" s="1"/>
  <c r="O84" i="10" s="1"/>
  <c r="T54" i="10" a="1"/>
  <c r="T54" i="10" s="1"/>
  <c r="W83" i="10" s="1"/>
  <c r="X54" i="10" a="1"/>
  <c r="X54" i="10" s="1"/>
  <c r="AA66" i="10" s="1"/>
  <c r="AB54" i="10" a="1"/>
  <c r="AB54" i="10" s="1"/>
  <c r="AE85" i="10" s="1"/>
  <c r="AF54" i="10" a="1"/>
  <c r="AF54" i="10" s="1"/>
  <c r="AI64" i="10" s="1"/>
  <c r="AJ54" i="10" a="1"/>
  <c r="AJ54" i="10" s="1"/>
  <c r="AM73" i="10" s="1"/>
  <c r="AN54" i="10" a="1"/>
  <c r="AN54" i="10" s="1"/>
  <c r="AQ90" i="10" s="1"/>
  <c r="E8" i="10"/>
  <c r="E7" i="10"/>
  <c r="E17" i="10"/>
  <c r="E18" i="10" s="1"/>
  <c r="E24" i="10"/>
  <c r="E28" i="10" s="1"/>
  <c r="AF97" i="8" l="1"/>
  <c r="H97" i="8"/>
  <c r="AB96" i="8"/>
  <c r="T95" i="8"/>
  <c r="H95" i="8"/>
  <c r="L97" i="8"/>
  <c r="AJ97" i="8"/>
  <c r="P97" i="8"/>
  <c r="AN95" i="8"/>
  <c r="X95" i="8"/>
  <c r="AN96" i="8"/>
  <c r="AB97" i="8"/>
  <c r="T97" i="8"/>
  <c r="AN97" i="8"/>
  <c r="AJ95" i="8"/>
  <c r="X97" i="8"/>
  <c r="AB95" i="8"/>
  <c r="AJ96" i="8"/>
  <c r="L96" i="8"/>
  <c r="H96" i="8"/>
  <c r="P96" i="8"/>
  <c r="L95" i="8"/>
  <c r="P95" i="8"/>
  <c r="T96" i="8"/>
  <c r="AJ74" i="9"/>
  <c r="AZ81" i="9"/>
  <c r="AZ69" i="9"/>
  <c r="AZ91" i="9"/>
  <c r="L88" i="9"/>
  <c r="T87" i="9"/>
  <c r="T72" i="9"/>
  <c r="AN71" i="9"/>
  <c r="T70" i="9"/>
  <c r="P71" i="9"/>
  <c r="BH84" i="9"/>
  <c r="AN66" i="9"/>
  <c r="AN72" i="9"/>
  <c r="P90" i="9"/>
  <c r="BD63" i="9"/>
  <c r="P74" i="9"/>
  <c r="X78" i="9"/>
  <c r="AN81" i="9"/>
  <c r="BL76" i="9"/>
  <c r="BH76" i="9"/>
  <c r="BL72" i="9"/>
  <c r="AR87" i="9"/>
  <c r="BH83" i="9"/>
  <c r="BD69" i="9"/>
  <c r="P65" i="9"/>
  <c r="BD86" i="9"/>
  <c r="P62" i="9"/>
  <c r="P66" i="9"/>
  <c r="AF67" i="9"/>
  <c r="AF64" i="9"/>
  <c r="AB86" i="9"/>
  <c r="P80" i="9"/>
  <c r="P83" i="9"/>
  <c r="AF83" i="9"/>
  <c r="P87" i="9"/>
  <c r="AB74" i="9"/>
  <c r="P73" i="9"/>
  <c r="P77" i="9"/>
  <c r="T83" i="9"/>
  <c r="X66" i="9"/>
  <c r="AJ91" i="9"/>
  <c r="L83" i="9"/>
  <c r="AR73" i="9"/>
  <c r="T89" i="9"/>
  <c r="X86" i="9"/>
  <c r="P67" i="9"/>
  <c r="L66" i="9"/>
  <c r="T84" i="9"/>
  <c r="AR69" i="9"/>
  <c r="P63" i="9"/>
  <c r="AZ71" i="9"/>
  <c r="T64" i="9"/>
  <c r="P85" i="9"/>
  <c r="T82" i="9"/>
  <c r="BH82" i="9"/>
  <c r="BL79" i="9"/>
  <c r="BH66" i="9"/>
  <c r="AR63" i="9"/>
  <c r="AR65" i="9"/>
  <c r="AF62" i="9"/>
  <c r="P68" i="9"/>
  <c r="P75" i="9"/>
  <c r="AR64" i="9"/>
  <c r="BL68" i="9"/>
  <c r="BD91" i="9"/>
  <c r="BD65" i="9"/>
  <c r="AB88" i="9"/>
  <c r="BH71" i="9"/>
  <c r="AF66" i="9"/>
  <c r="AR86" i="9"/>
  <c r="L79" i="9"/>
  <c r="P88" i="9"/>
  <c r="T76" i="9"/>
  <c r="BH79" i="9"/>
  <c r="AZ78" i="9"/>
  <c r="AF65" i="9"/>
  <c r="AR68" i="9"/>
  <c r="AF73" i="9"/>
  <c r="AZ72" i="9"/>
  <c r="AR89" i="9"/>
  <c r="P79" i="9"/>
  <c r="BH73" i="9"/>
  <c r="AJ90" i="9"/>
  <c r="T91" i="9"/>
  <c r="P64" i="9"/>
  <c r="P72" i="9"/>
  <c r="H88" i="9"/>
  <c r="BH75" i="9"/>
  <c r="X73" i="9"/>
  <c r="AJ86" i="9"/>
  <c r="X67" i="9"/>
  <c r="AN85" i="9"/>
  <c r="AJ72" i="9"/>
  <c r="AV74" i="9"/>
  <c r="AR76" i="9"/>
  <c r="X77" i="9"/>
  <c r="BL82" i="9"/>
  <c r="AR85" i="9"/>
  <c r="BH72" i="9"/>
  <c r="BD71" i="9"/>
  <c r="AV66" i="9"/>
  <c r="X65" i="9"/>
  <c r="AV86" i="9"/>
  <c r="X69" i="9"/>
  <c r="AJ64" i="9"/>
  <c r="AV75" i="9"/>
  <c r="AN87" i="9"/>
  <c r="AJ80" i="9"/>
  <c r="BL90" i="9"/>
  <c r="AR74" i="9"/>
  <c r="AN64" i="9"/>
  <c r="AV73" i="9"/>
  <c r="AN88" i="9"/>
  <c r="AB65" i="9"/>
  <c r="AN82" i="9"/>
  <c r="BD78" i="9"/>
  <c r="BH69" i="9"/>
  <c r="H66" i="9"/>
  <c r="H86" i="9"/>
  <c r="H65" i="9"/>
  <c r="H90" i="9"/>
  <c r="H76" i="9"/>
  <c r="H83" i="9"/>
  <c r="H73" i="9"/>
  <c r="H82" i="9"/>
  <c r="H63" i="9"/>
  <c r="H70" i="9"/>
  <c r="H85" i="9"/>
  <c r="H84" i="9"/>
  <c r="H74" i="9"/>
  <c r="H64" i="9"/>
  <c r="BL81" i="9"/>
  <c r="BL71" i="9"/>
  <c r="BL91" i="9"/>
  <c r="BL80" i="9"/>
  <c r="BL69" i="9"/>
  <c r="BL67" i="9"/>
  <c r="BL87" i="9"/>
  <c r="BL77" i="9"/>
  <c r="AJ67" i="9"/>
  <c r="AB90" i="9"/>
  <c r="X87" i="9"/>
  <c r="AB64" i="9"/>
  <c r="AJ65" i="9"/>
  <c r="AJ77" i="9"/>
  <c r="AF70" i="9"/>
  <c r="AZ77" i="9"/>
  <c r="AR77" i="9"/>
  <c r="AN84" i="9"/>
  <c r="AN63" i="9"/>
  <c r="AN94" i="9" s="1"/>
  <c r="AJ87" i="9"/>
  <c r="AF80" i="9"/>
  <c r="AN67" i="9"/>
  <c r="AV64" i="9"/>
  <c r="H68" i="9"/>
  <c r="X88" i="9"/>
  <c r="T65" i="9"/>
  <c r="BD83" i="9"/>
  <c r="L87" i="9"/>
  <c r="BD89" i="9"/>
  <c r="AB83" i="9"/>
  <c r="BL64" i="9"/>
  <c r="AF74" i="9"/>
  <c r="BD67" i="9"/>
  <c r="AV90" i="9"/>
  <c r="AF81" i="9"/>
  <c r="X75" i="9"/>
  <c r="T63" i="9"/>
  <c r="BL88" i="9"/>
  <c r="BH86" i="9"/>
  <c r="T75" i="9"/>
  <c r="AF75" i="9"/>
  <c r="BH74" i="9"/>
  <c r="BD62" i="9"/>
  <c r="T79" i="9"/>
  <c r="X71" i="9"/>
  <c r="L67" i="9"/>
  <c r="AV84" i="9"/>
  <c r="AV77" i="9"/>
  <c r="AR70" i="9"/>
  <c r="AJ68" i="9"/>
  <c r="AZ79" i="9"/>
  <c r="AV87" i="9"/>
  <c r="AR80" i="9"/>
  <c r="AV79" i="9"/>
  <c r="L80" i="9"/>
  <c r="AB84" i="9"/>
  <c r="T86" i="9"/>
  <c r="AZ67" i="9"/>
  <c r="AR90" i="9"/>
  <c r="AV78" i="9"/>
  <c r="BD68" i="9"/>
  <c r="X64" i="9"/>
  <c r="L77" i="9"/>
  <c r="AZ70" i="9"/>
  <c r="AJ83" i="9"/>
  <c r="L73" i="9"/>
  <c r="AB67" i="9"/>
  <c r="T90" i="9"/>
  <c r="AZ88" i="9"/>
  <c r="AR75" i="9"/>
  <c r="X68" i="9"/>
  <c r="BL70" i="9"/>
  <c r="BL74" i="9"/>
  <c r="L65" i="9"/>
  <c r="BD73" i="9"/>
  <c r="L72" i="9"/>
  <c r="AB68" i="9"/>
  <c r="T85" i="9"/>
  <c r="AZ74" i="9"/>
  <c r="AF63" i="9"/>
  <c r="BD76" i="9"/>
  <c r="H71" i="9"/>
  <c r="L78" i="9"/>
  <c r="AJ81" i="9"/>
  <c r="H69" i="9"/>
  <c r="AV62" i="9"/>
  <c r="AV89" i="9"/>
  <c r="AB77" i="9"/>
  <c r="X70" i="9"/>
  <c r="AB85" i="9"/>
  <c r="AN83" i="9"/>
  <c r="X72" i="9"/>
  <c r="AB69" i="9"/>
  <c r="BD84" i="9"/>
  <c r="AV76" i="9"/>
  <c r="BH87" i="9"/>
  <c r="BD80" i="9"/>
  <c r="T80" i="9"/>
  <c r="T67" i="9"/>
  <c r="AJ85" i="9"/>
  <c r="AZ75" i="9"/>
  <c r="BD90" i="9"/>
  <c r="BH80" i="9"/>
  <c r="H81" i="9"/>
  <c r="BD85" i="9"/>
  <c r="BD74" i="9"/>
  <c r="BH70" i="9"/>
  <c r="AF90" i="9"/>
  <c r="AN80" i="9"/>
  <c r="T66" i="9"/>
  <c r="T68" i="9"/>
  <c r="AR91" i="9"/>
  <c r="BL63" i="9"/>
  <c r="AR83" i="9"/>
  <c r="AN77" i="9"/>
  <c r="AJ70" i="9"/>
  <c r="AZ80" i="9"/>
  <c r="BH64" i="9"/>
  <c r="L62" i="9"/>
  <c r="AJ88" i="9"/>
  <c r="P69" i="9"/>
  <c r="P82" i="9"/>
  <c r="L85" i="9"/>
  <c r="AJ66" i="9"/>
  <c r="AB89" i="9"/>
  <c r="X90" i="9"/>
  <c r="AZ83" i="9"/>
  <c r="AJ76" i="9"/>
  <c r="AN73" i="9"/>
  <c r="BL86" i="9"/>
  <c r="AN69" i="9"/>
  <c r="AV91" i="9"/>
  <c r="BD75" i="9"/>
  <c r="BD79" i="9"/>
  <c r="AB66" i="9"/>
  <c r="AV83" i="9"/>
  <c r="AF68" i="9"/>
  <c r="T62" i="9"/>
  <c r="AN89" i="9"/>
  <c r="BH67" i="9"/>
  <c r="AF85" i="9"/>
  <c r="AZ76" i="9"/>
  <c r="AF78" i="9"/>
  <c r="X62" i="9"/>
  <c r="AN91" i="9"/>
  <c r="AB78" i="9"/>
  <c r="AN74" i="9"/>
  <c r="BL73" i="9"/>
  <c r="AF88" i="9"/>
  <c r="H89" i="9"/>
  <c r="AB81" i="9"/>
  <c r="AR66" i="9"/>
  <c r="T73" i="9"/>
  <c r="BH88" i="9"/>
  <c r="X85" i="9"/>
  <c r="AZ85" i="9"/>
  <c r="AB76" i="9"/>
  <c r="AZ87" i="9"/>
  <c r="AV80" i="9"/>
  <c r="AF91" i="9"/>
  <c r="BH65" i="9"/>
  <c r="AF82" i="9"/>
  <c r="AZ68" i="9"/>
  <c r="AV69" i="9"/>
  <c r="AN78" i="9"/>
  <c r="AZ65" i="9"/>
  <c r="X63" i="9"/>
  <c r="L70" i="9"/>
  <c r="AV71" i="9"/>
  <c r="BH63" i="9"/>
  <c r="AJ75" i="9"/>
  <c r="T74" i="9"/>
  <c r="X76" i="9"/>
  <c r="T77" i="9"/>
  <c r="P70" i="9"/>
  <c r="H72" i="9"/>
  <c r="H79" i="9"/>
  <c r="AB73" i="9"/>
  <c r="X82" i="9"/>
  <c r="AR78" i="9"/>
  <c r="AB79" i="9"/>
  <c r="AR79" i="9"/>
  <c r="AJ82" i="9"/>
  <c r="AF86" i="9"/>
  <c r="AB62" i="9"/>
  <c r="AR88" i="9"/>
  <c r="AF79" i="9"/>
  <c r="P81" i="9"/>
  <c r="AJ79" i="9"/>
  <c r="AN75" i="9"/>
  <c r="AB82" i="9"/>
  <c r="AV68" i="9"/>
  <c r="AJ89" i="9"/>
  <c r="BH90" i="9"/>
  <c r="BD64" i="9"/>
  <c r="AZ84" i="9"/>
  <c r="T69" i="9"/>
  <c r="H91" i="9"/>
  <c r="AF84" i="9"/>
  <c r="BL66" i="9"/>
  <c r="T78" i="9"/>
  <c r="L69" i="9"/>
  <c r="AF77" i="9"/>
  <c r="AJ63" i="9"/>
  <c r="AV82" i="9"/>
  <c r="BL78" i="9"/>
  <c r="P91" i="9"/>
  <c r="AN70" i="9"/>
  <c r="BL83" i="9"/>
  <c r="L82" i="9"/>
  <c r="X80" i="9"/>
  <c r="AJ73" i="9"/>
  <c r="L64" i="9"/>
  <c r="P86" i="9"/>
  <c r="BH85" i="9"/>
  <c r="AB75" i="9"/>
  <c r="AF87" i="9"/>
  <c r="AB80" i="9"/>
  <c r="AB96" i="9" s="1"/>
  <c r="AN86" i="9"/>
  <c r="H78" i="9"/>
  <c r="H87" i="9"/>
  <c r="H67" i="9"/>
  <c r="AN65" i="9"/>
  <c r="AR62" i="9"/>
  <c r="BD88" i="9"/>
  <c r="L71" i="9"/>
  <c r="BD81" i="9"/>
  <c r="AB70" i="9"/>
  <c r="L63" i="9"/>
  <c r="AR72" i="9"/>
  <c r="BH68" i="9"/>
  <c r="L81" i="9"/>
  <c r="AR71" i="9"/>
  <c r="L90" i="9"/>
  <c r="P76" i="9"/>
  <c r="AR82" i="9"/>
  <c r="BH78" i="9"/>
  <c r="L91" i="9"/>
  <c r="AR67" i="9"/>
  <c r="L84" i="9"/>
  <c r="BD66" i="9"/>
  <c r="AZ89" i="9"/>
  <c r="AF89" i="9"/>
  <c r="AZ66" i="9"/>
  <c r="H62" i="9"/>
  <c r="AJ78" i="9"/>
  <c r="AB91" i="9"/>
  <c r="X79" i="9"/>
  <c r="AF76" i="9"/>
  <c r="BL62" i="9"/>
  <c r="BL89" i="9"/>
  <c r="AF71" i="9"/>
  <c r="BH81" i="9"/>
  <c r="BL84" i="9"/>
  <c r="AJ62" i="9"/>
  <c r="P89" i="9"/>
  <c r="BH91" i="9"/>
  <c r="AZ63" i="9"/>
  <c r="X83" i="9"/>
  <c r="X74" i="9"/>
  <c r="L74" i="9"/>
  <c r="AV67" i="9"/>
  <c r="AN90" i="9"/>
  <c r="L89" i="9"/>
  <c r="H77" i="9"/>
  <c r="AV72" i="9"/>
  <c r="AV63" i="9"/>
  <c r="AV85" i="9"/>
  <c r="BL85" i="9"/>
  <c r="BD72" i="9"/>
  <c r="AF69" i="9"/>
  <c r="X81" i="9"/>
  <c r="AB87" i="9"/>
  <c r="AV81" i="9"/>
  <c r="H80" i="9"/>
  <c r="BD82" i="9"/>
  <c r="AJ69" i="9"/>
  <c r="X91" i="9"/>
  <c r="BD77" i="9"/>
  <c r="AJ71" i="9"/>
  <c r="L76" i="9"/>
  <c r="BH62" i="9"/>
  <c r="AN79" i="9"/>
  <c r="AB71" i="9"/>
  <c r="AV65" i="9"/>
  <c r="AZ64" i="9"/>
  <c r="X84" i="9"/>
  <c r="AV70" i="9"/>
  <c r="T81" i="9"/>
  <c r="AZ73" i="9"/>
  <c r="AN68" i="9"/>
  <c r="L86" i="9"/>
  <c r="AB63" i="9"/>
  <c r="AZ86" i="9"/>
  <c r="AR81" i="9"/>
  <c r="AZ82" i="9"/>
  <c r="AN76" i="9"/>
  <c r="AZ62" i="9"/>
  <c r="AZ94" i="9" s="1"/>
  <c r="T71" i="9"/>
  <c r="P84" i="9"/>
  <c r="L75" i="9"/>
  <c r="BL65" i="9"/>
  <c r="BH77" i="9"/>
  <c r="BD70" i="9"/>
  <c r="D54" i="10" a="1"/>
  <c r="D54" i="10" s="1"/>
  <c r="G63" i="10" s="1"/>
  <c r="W61" i="10"/>
  <c r="W82" i="10"/>
  <c r="AE87" i="10"/>
  <c r="O64" i="10"/>
  <c r="AA90" i="10"/>
  <c r="AI68" i="10"/>
  <c r="W86" i="10"/>
  <c r="K74" i="10"/>
  <c r="K80" i="10"/>
  <c r="O88" i="10"/>
  <c r="O86" i="10"/>
  <c r="W73" i="10"/>
  <c r="K70" i="10"/>
  <c r="O78" i="10"/>
  <c r="AA85" i="10"/>
  <c r="K73" i="10"/>
  <c r="O81" i="10"/>
  <c r="K82" i="10"/>
  <c r="W65" i="10"/>
  <c r="K84" i="10"/>
  <c r="AE79" i="10"/>
  <c r="O68" i="10"/>
  <c r="K85" i="10"/>
  <c r="AI82" i="10"/>
  <c r="K69" i="10"/>
  <c r="O69" i="10"/>
  <c r="K88" i="10"/>
  <c r="O73" i="10"/>
  <c r="AI86" i="10"/>
  <c r="K79" i="10"/>
  <c r="O72" i="10"/>
  <c r="AE84" i="10"/>
  <c r="W81" i="10"/>
  <c r="K72" i="10"/>
  <c r="O74" i="10"/>
  <c r="K89" i="10"/>
  <c r="AA72" i="10"/>
  <c r="O85" i="10"/>
  <c r="AI90" i="10"/>
  <c r="AQ89" i="10"/>
  <c r="AQ75" i="10"/>
  <c r="AQ65" i="10"/>
  <c r="AI81" i="10"/>
  <c r="W71" i="10"/>
  <c r="AQ70" i="10"/>
  <c r="AA80" i="10"/>
  <c r="AQ79" i="10"/>
  <c r="AE69" i="10"/>
  <c r="AI85" i="10"/>
  <c r="AE88" i="10"/>
  <c r="AI75" i="10"/>
  <c r="W72" i="10"/>
  <c r="AE77" i="10"/>
  <c r="AQ72" i="10"/>
  <c r="AM66" i="10"/>
  <c r="W76" i="10"/>
  <c r="W85" i="10"/>
  <c r="AQ84" i="10"/>
  <c r="AE74" i="10"/>
  <c r="AI83" i="10"/>
  <c r="W63" i="10"/>
  <c r="W66" i="10"/>
  <c r="AQ74" i="10"/>
  <c r="AE64" i="10"/>
  <c r="AI73" i="10"/>
  <c r="AM85" i="10"/>
  <c r="AA84" i="10"/>
  <c r="AE81" i="10"/>
  <c r="O71" i="10"/>
  <c r="AM70" i="10"/>
  <c r="W80" i="10"/>
  <c r="AM65" i="10"/>
  <c r="AM79" i="10"/>
  <c r="AA69" i="10"/>
  <c r="AI77" i="10"/>
  <c r="O65" i="10"/>
  <c r="AQ68" i="10"/>
  <c r="AA88" i="10"/>
  <c r="K78" i="10"/>
  <c r="O75" i="10"/>
  <c r="AQ87" i="10"/>
  <c r="AA77" i="10"/>
  <c r="W62" i="10"/>
  <c r="AE86" i="10"/>
  <c r="O76" i="10"/>
  <c r="K63" i="10"/>
  <c r="AM84" i="10"/>
  <c r="AA74" i="10"/>
  <c r="K64" i="10"/>
  <c r="AE83" i="10"/>
  <c r="AM61" i="10"/>
  <c r="AM63" i="10"/>
  <c r="AQ81" i="10"/>
  <c r="AE71" i="10"/>
  <c r="O61" i="10"/>
  <c r="AI80" i="10"/>
  <c r="W70" i="10"/>
  <c r="AI65" i="10"/>
  <c r="AM69" i="10"/>
  <c r="W89" i="10"/>
  <c r="W87" i="10"/>
  <c r="K83" i="10"/>
  <c r="AM88" i="10"/>
  <c r="AA78" i="10"/>
  <c r="K68" i="10"/>
  <c r="K65" i="10"/>
  <c r="AQ77" i="10"/>
  <c r="AA67" i="10"/>
  <c r="O82" i="10"/>
  <c r="AE76" i="10"/>
  <c r="O66" i="10"/>
  <c r="AQ62" i="10"/>
  <c r="AM74" i="10"/>
  <c r="AA64" i="10"/>
  <c r="AQ83" i="10"/>
  <c r="AE73" i="10"/>
  <c r="AQ71" i="10"/>
  <c r="AE61" i="10"/>
  <c r="K81" i="10"/>
  <c r="AI70" i="10"/>
  <c r="O90" i="10"/>
  <c r="AA75" i="10"/>
  <c r="AI89" i="10"/>
  <c r="W79" i="10"/>
  <c r="O87" i="10"/>
  <c r="AQ82" i="10"/>
  <c r="AM78" i="10"/>
  <c r="AA68" i="10"/>
  <c r="AM77" i="10"/>
  <c r="O63" i="10"/>
  <c r="AQ67" i="10"/>
  <c r="W77" i="10"/>
  <c r="AQ86" i="10"/>
  <c r="AE66" i="10"/>
  <c r="K66" i="10"/>
  <c r="AE72" i="10"/>
  <c r="AM64" i="10"/>
  <c r="W84" i="10"/>
  <c r="AQ73" i="10"/>
  <c r="AE63" i="10"/>
  <c r="AI71" i="10"/>
  <c r="AQ61" i="10"/>
  <c r="AA81" i="10"/>
  <c r="K71" i="10"/>
  <c r="AE90" i="10"/>
  <c r="O80" i="10"/>
  <c r="K75" i="10"/>
  <c r="AI79" i="10"/>
  <c r="W69" i="10"/>
  <c r="O67" i="10"/>
  <c r="AM72" i="10"/>
  <c r="AM68" i="10"/>
  <c r="W88" i="10"/>
  <c r="W67" i="10"/>
  <c r="AM82" i="10"/>
  <c r="AM87" i="10"/>
  <c r="O77" i="10"/>
  <c r="AQ76" i="10"/>
  <c r="AA86" i="10"/>
  <c r="AQ85" i="10"/>
  <c r="AA62" i="10"/>
  <c r="AI84" i="10"/>
  <c r="W74" i="10"/>
  <c r="AQ63" i="10"/>
  <c r="AA83" i="10"/>
  <c r="AM80" i="10"/>
  <c r="AM89" i="10"/>
  <c r="W75" i="10"/>
  <c r="AA65" i="10"/>
  <c r="AA87" i="10"/>
  <c r="AA82" i="10"/>
  <c r="AI66" i="10"/>
  <c r="AQ64" i="10"/>
  <c r="AI63" i="10"/>
  <c r="AM81" i="10"/>
  <c r="AA71" i="10"/>
  <c r="K61" i="10"/>
  <c r="AE80" i="10"/>
  <c r="O70" i="10"/>
  <c r="AA73" i="10"/>
  <c r="AI69" i="10"/>
  <c r="O89" i="10"/>
  <c r="K77" i="10"/>
  <c r="AI72" i="10"/>
  <c r="AI88" i="10"/>
  <c r="W78" i="10"/>
  <c r="K87" i="10"/>
  <c r="AM62" i="10"/>
  <c r="AM67" i="10"/>
  <c r="K67" i="10"/>
  <c r="AQ66" i="10"/>
  <c r="AA76" i="10"/>
  <c r="AM75" i="10"/>
  <c r="O62" i="10"/>
  <c r="AI74" i="10"/>
  <c r="W64" i="10"/>
  <c r="AM83" i="10"/>
  <c r="AA63" i="10"/>
  <c r="AQ80" i="10"/>
  <c r="AM76" i="10"/>
  <c r="AM90" i="10"/>
  <c r="AA70" i="10"/>
  <c r="AI87" i="10"/>
  <c r="AQ69" i="10"/>
  <c r="AA89" i="10"/>
  <c r="AE65" i="10"/>
  <c r="AQ88" i="10"/>
  <c r="AE78" i="10"/>
  <c r="AE75" i="10"/>
  <c r="AE67" i="10"/>
  <c r="AI62" i="10"/>
  <c r="AI76" i="10"/>
  <c r="AI61" i="10"/>
  <c r="W90" i="10"/>
  <c r="AA79" i="10"/>
  <c r="AQ78" i="10"/>
  <c r="AE68" i="10"/>
  <c r="AM71" i="10"/>
  <c r="AA61" i="10"/>
  <c r="AE70" i="10"/>
  <c r="K90" i="10"/>
  <c r="O83" i="10"/>
  <c r="AE89" i="10"/>
  <c r="O79" i="10"/>
  <c r="K86" i="10"/>
  <c r="AE62" i="10"/>
  <c r="AI78" i="10"/>
  <c r="W68" i="10"/>
  <c r="K76" i="10"/>
  <c r="AE82" i="10"/>
  <c r="AI67" i="10"/>
  <c r="AM86" i="10"/>
  <c r="AA96" i="10" l="1"/>
  <c r="BH95" i="9"/>
  <c r="AJ96" i="9"/>
  <c r="BD95" i="9"/>
  <c r="BH94" i="9"/>
  <c r="BL95" i="9"/>
  <c r="AV95" i="9"/>
  <c r="AE95" i="10"/>
  <c r="K95" i="10"/>
  <c r="AB95" i="9"/>
  <c r="AN95" i="9"/>
  <c r="L95" i="9"/>
  <c r="T94" i="9"/>
  <c r="T96" i="9"/>
  <c r="T95" i="9"/>
  <c r="AJ95" i="9"/>
  <c r="AV94" i="9"/>
  <c r="H95" i="9"/>
  <c r="P94" i="9"/>
  <c r="H96" i="9"/>
  <c r="H94" i="9"/>
  <c r="AB94" i="9"/>
  <c r="P95" i="9"/>
  <c r="L96" i="9"/>
  <c r="AF95" i="9"/>
  <c r="AZ96" i="9"/>
  <c r="BD96" i="9"/>
  <c r="AJ94" i="9"/>
  <c r="AR94" i="9"/>
  <c r="X94" i="9"/>
  <c r="AZ95" i="9"/>
  <c r="BL96" i="9"/>
  <c r="BH96" i="9"/>
  <c r="AR96" i="9"/>
  <c r="BD94" i="9"/>
  <c r="AF96" i="9"/>
  <c r="P96" i="9"/>
  <c r="X96" i="9"/>
  <c r="BL94" i="9"/>
  <c r="AV96" i="9"/>
  <c r="L94" i="9"/>
  <c r="AN96" i="9"/>
  <c r="X95" i="9"/>
  <c r="AR95" i="9"/>
  <c r="AF94" i="9"/>
  <c r="W95" i="10"/>
  <c r="W94" i="10"/>
  <c r="AI94" i="10"/>
  <c r="AM94" i="10"/>
  <c r="K96" i="10"/>
  <c r="O95" i="10"/>
  <c r="AI96" i="10"/>
  <c r="AQ94" i="10"/>
  <c r="AE94" i="10"/>
  <c r="AE96" i="10"/>
  <c r="AQ95" i="10"/>
  <c r="O96" i="10"/>
  <c r="W96" i="10"/>
  <c r="AI95" i="10"/>
  <c r="AM95" i="10"/>
  <c r="K94" i="10"/>
  <c r="AA95" i="10"/>
  <c r="AQ96" i="10"/>
  <c r="AA94" i="10"/>
  <c r="AM96" i="10"/>
  <c r="O94" i="10"/>
  <c r="G73" i="10"/>
  <c r="G61" i="10"/>
  <c r="G69" i="10"/>
  <c r="G71" i="10"/>
  <c r="G72" i="10"/>
  <c r="G90" i="10"/>
  <c r="G68" i="10"/>
  <c r="G88" i="10"/>
  <c r="G84" i="10"/>
  <c r="G64" i="10"/>
  <c r="G81" i="10"/>
  <c r="G85" i="10"/>
  <c r="G86" i="10"/>
  <c r="G75" i="10"/>
  <c r="G78" i="10"/>
  <c r="G74" i="10"/>
  <c r="G70" i="10"/>
  <c r="G62" i="10"/>
  <c r="G79" i="10"/>
  <c r="G65" i="10"/>
  <c r="G82" i="10"/>
  <c r="G89" i="10"/>
  <c r="G80" i="10"/>
  <c r="AU26" i="10"/>
  <c r="G95" i="10" l="1"/>
  <c r="G94" i="10"/>
  <c r="G96" i="10"/>
  <c r="AG85" i="10"/>
  <c r="Y85" i="10"/>
  <c r="U85" i="10"/>
  <c r="AK85" i="10"/>
  <c r="M85" i="10"/>
  <c r="Q85" i="10"/>
  <c r="I85" i="10"/>
  <c r="AO85" i="10"/>
  <c r="AC85" i="10"/>
  <c r="E85" i="10"/>
  <c r="F85" i="10" s="1"/>
  <c r="AU30" i="10"/>
  <c r="AU7" i="10"/>
  <c r="AU4" i="10"/>
  <c r="AU11" i="10"/>
  <c r="AU8" i="10"/>
  <c r="AU20" i="10"/>
  <c r="AU25" i="10"/>
  <c r="AU29" i="10"/>
  <c r="AU3" i="10"/>
  <c r="AU17" i="10"/>
  <c r="AU12" i="10"/>
  <c r="AU10" i="10"/>
  <c r="AU18" i="10"/>
  <c r="AU27" i="10"/>
  <c r="AU24" i="10"/>
  <c r="AU16" i="10"/>
  <c r="AU31" i="10"/>
  <c r="AU15" i="10"/>
  <c r="AU23" i="10"/>
  <c r="AU13" i="10"/>
  <c r="AU6" i="10"/>
  <c r="AU9" i="10"/>
  <c r="AU21" i="10"/>
  <c r="AU5" i="10"/>
  <c r="AU14" i="10"/>
  <c r="AU19" i="10"/>
  <c r="AU2" i="10"/>
  <c r="AU28" i="10"/>
  <c r="AU22" i="10"/>
  <c r="AT39" i="10" l="1"/>
  <c r="AT37" i="10"/>
  <c r="AT38" i="10"/>
  <c r="I82" i="10"/>
  <c r="AK82" i="10"/>
  <c r="U82" i="10"/>
  <c r="Q82" i="10"/>
  <c r="M82" i="10"/>
  <c r="Y82" i="10"/>
  <c r="AC82" i="10"/>
  <c r="AO82" i="10"/>
  <c r="AG82" i="10"/>
  <c r="E82" i="10"/>
  <c r="F82" i="10" s="1"/>
  <c r="I62" i="10"/>
  <c r="Q62" i="10"/>
  <c r="M62" i="10"/>
  <c r="AC62" i="10"/>
  <c r="Y62" i="10"/>
  <c r="U62" i="10"/>
  <c r="AO62" i="10"/>
  <c r="AG62" i="10"/>
  <c r="AK62" i="10"/>
  <c r="E62" i="10"/>
  <c r="F62" i="10" s="1"/>
  <c r="I87" i="10"/>
  <c r="AG87" i="10"/>
  <c r="AC87" i="10"/>
  <c r="AO87" i="10"/>
  <c r="Y87" i="10"/>
  <c r="U87" i="10"/>
  <c r="M87" i="10"/>
  <c r="Q87" i="10"/>
  <c r="AK87" i="10"/>
  <c r="Y74" i="10"/>
  <c r="U74" i="10"/>
  <c r="Q74" i="10"/>
  <c r="AK74" i="10"/>
  <c r="AG74" i="10"/>
  <c r="AC74" i="10"/>
  <c r="M74" i="10"/>
  <c r="AO74" i="10"/>
  <c r="I74" i="10"/>
  <c r="E74" i="10"/>
  <c r="F74" i="10" s="1"/>
  <c r="AO90" i="10"/>
  <c r="AK90" i="10"/>
  <c r="M90" i="10"/>
  <c r="AG90" i="10"/>
  <c r="AC90" i="10"/>
  <c r="Q90" i="10"/>
  <c r="I90" i="10"/>
  <c r="U90" i="10"/>
  <c r="Y90" i="10"/>
  <c r="E90" i="10"/>
  <c r="F90" i="10" s="1"/>
  <c r="Y84" i="10"/>
  <c r="U84" i="10"/>
  <c r="Q84" i="10"/>
  <c r="AK84" i="10"/>
  <c r="M84" i="10"/>
  <c r="AG84" i="10"/>
  <c r="I84" i="10"/>
  <c r="AC84" i="10"/>
  <c r="AO84" i="10"/>
  <c r="E84" i="10"/>
  <c r="F84" i="10" s="1"/>
  <c r="AG78" i="10"/>
  <c r="I78" i="10"/>
  <c r="AO78" i="10"/>
  <c r="AC78" i="10"/>
  <c r="Y78" i="10"/>
  <c r="U78" i="10"/>
  <c r="AK78" i="10"/>
  <c r="M78" i="10"/>
  <c r="Q78" i="10"/>
  <c r="E78" i="10"/>
  <c r="F78" i="10" s="1"/>
  <c r="AK67" i="10"/>
  <c r="I67" i="10"/>
  <c r="AO67" i="10"/>
  <c r="AG67" i="10"/>
  <c r="Q67" i="10"/>
  <c r="Y67" i="10"/>
  <c r="U67" i="10"/>
  <c r="AC67" i="10"/>
  <c r="M67" i="10"/>
  <c r="AC64" i="10"/>
  <c r="AK64" i="10"/>
  <c r="AG64" i="10"/>
  <c r="Y64" i="10"/>
  <c r="U64" i="10"/>
  <c r="Q64" i="10"/>
  <c r="M64" i="10"/>
  <c r="I64" i="10"/>
  <c r="AO64" i="10"/>
  <c r="E64" i="10"/>
  <c r="F64" i="10" s="1"/>
  <c r="I77" i="10"/>
  <c r="AO77" i="10"/>
  <c r="AG77" i="10"/>
  <c r="AC77" i="10"/>
  <c r="AK77" i="10"/>
  <c r="Y77" i="10"/>
  <c r="U77" i="10"/>
  <c r="Q77" i="10"/>
  <c r="M77" i="10"/>
  <c r="M63" i="10"/>
  <c r="U63" i="10"/>
  <c r="AC63" i="10"/>
  <c r="Y63" i="10"/>
  <c r="AK63" i="10"/>
  <c r="Q63" i="10"/>
  <c r="AO63" i="10"/>
  <c r="I63" i="10"/>
  <c r="AG63" i="10"/>
  <c r="E63" i="10"/>
  <c r="F63" i="10" s="1"/>
  <c r="AG68" i="10"/>
  <c r="I68" i="10"/>
  <c r="AO68" i="10"/>
  <c r="AK68" i="10"/>
  <c r="Y68" i="10"/>
  <c r="U68" i="10"/>
  <c r="Q68" i="10"/>
  <c r="AC68" i="10"/>
  <c r="M68" i="10"/>
  <c r="E68" i="10"/>
  <c r="F68" i="10" s="1"/>
  <c r="AO69" i="10"/>
  <c r="Q69" i="10"/>
  <c r="AG69" i="10"/>
  <c r="AC69" i="10"/>
  <c r="M69" i="10"/>
  <c r="U69" i="10"/>
  <c r="Y69" i="10"/>
  <c r="I69" i="10"/>
  <c r="AK69" i="10"/>
  <c r="E69" i="10"/>
  <c r="F69" i="10" s="1"/>
  <c r="Y66" i="10"/>
  <c r="U66" i="10"/>
  <c r="AK66" i="10"/>
  <c r="AG66" i="10"/>
  <c r="Q66" i="10"/>
  <c r="AC66" i="10"/>
  <c r="I66" i="10"/>
  <c r="M66" i="10"/>
  <c r="AO66" i="10"/>
  <c r="AC72" i="10"/>
  <c r="I72" i="10"/>
  <c r="AK72" i="10"/>
  <c r="Q72" i="10"/>
  <c r="M72" i="10"/>
  <c r="AO72" i="10"/>
  <c r="Y72" i="10"/>
  <c r="U72" i="10"/>
  <c r="AG72" i="10"/>
  <c r="E72" i="10"/>
  <c r="F72" i="10" s="1"/>
  <c r="Y76" i="10"/>
  <c r="U76" i="10"/>
  <c r="AG76" i="10"/>
  <c r="I76" i="10"/>
  <c r="AK76" i="10"/>
  <c r="AO76" i="10"/>
  <c r="Q76" i="10"/>
  <c r="AC76" i="10"/>
  <c r="M76" i="10"/>
  <c r="Q81" i="10"/>
  <c r="AO81" i="10"/>
  <c r="AO96" i="10" s="1"/>
  <c r="AC81" i="10"/>
  <c r="M81" i="10"/>
  <c r="AK81" i="10"/>
  <c r="I81" i="10"/>
  <c r="AG81" i="10"/>
  <c r="Y81" i="10"/>
  <c r="U81" i="10"/>
  <c r="E81" i="10"/>
  <c r="AG88" i="10"/>
  <c r="AC88" i="10"/>
  <c r="I88" i="10"/>
  <c r="AO88" i="10"/>
  <c r="AK88" i="10"/>
  <c r="U88" i="10"/>
  <c r="M88" i="10"/>
  <c r="Y88" i="10"/>
  <c r="Q88" i="10"/>
  <c r="E88" i="10"/>
  <c r="F88" i="10" s="1"/>
  <c r="Q61" i="10"/>
  <c r="Q94" i="10" s="1"/>
  <c r="AO61" i="10"/>
  <c r="M61" i="10"/>
  <c r="AC61" i="10"/>
  <c r="I61" i="10"/>
  <c r="U61" i="10"/>
  <c r="Y61" i="10"/>
  <c r="AG61" i="10"/>
  <c r="AK61" i="10"/>
  <c r="E61" i="10"/>
  <c r="AK75" i="10"/>
  <c r="Q75" i="10"/>
  <c r="Y75" i="10"/>
  <c r="U75" i="10"/>
  <c r="AG75" i="10"/>
  <c r="M75" i="10"/>
  <c r="I75" i="10"/>
  <c r="AO75" i="10"/>
  <c r="AC75" i="10"/>
  <c r="E75" i="10"/>
  <c r="F75" i="10" s="1"/>
  <c r="AO79" i="10"/>
  <c r="AC79" i="10"/>
  <c r="Q79" i="10"/>
  <c r="AG79" i="10"/>
  <c r="U79" i="10"/>
  <c r="I79" i="10"/>
  <c r="M79" i="10"/>
  <c r="Y79" i="10"/>
  <c r="AK79" i="10"/>
  <c r="E79" i="10"/>
  <c r="F79" i="10" s="1"/>
  <c r="M73" i="10"/>
  <c r="Y73" i="10"/>
  <c r="Q73" i="10"/>
  <c r="AK73" i="10"/>
  <c r="I73" i="10"/>
  <c r="U73" i="10"/>
  <c r="AO73" i="10"/>
  <c r="AC73" i="10"/>
  <c r="AG73" i="10"/>
  <c r="E73" i="10"/>
  <c r="F73" i="10" s="1"/>
  <c r="AK83" i="10"/>
  <c r="M83" i="10"/>
  <c r="U83" i="10"/>
  <c r="Q83" i="10"/>
  <c r="I83" i="10"/>
  <c r="Y83" i="10"/>
  <c r="AO83" i="10"/>
  <c r="AG83" i="10"/>
  <c r="AC83" i="10"/>
  <c r="Y86" i="10"/>
  <c r="U86" i="10"/>
  <c r="AG86" i="10"/>
  <c r="I86" i="10"/>
  <c r="AC86" i="10"/>
  <c r="M86" i="10"/>
  <c r="Q86" i="10"/>
  <c r="AK86" i="10"/>
  <c r="AO86" i="10"/>
  <c r="E86" i="10"/>
  <c r="F86" i="10" s="1"/>
  <c r="AO70" i="10"/>
  <c r="AC70" i="10"/>
  <c r="M70" i="10"/>
  <c r="AG70" i="10"/>
  <c r="Q70" i="10"/>
  <c r="Y70" i="10"/>
  <c r="I70" i="10"/>
  <c r="U70" i="10"/>
  <c r="AK70" i="10"/>
  <c r="E70" i="10"/>
  <c r="F70" i="10" s="1"/>
  <c r="M80" i="10"/>
  <c r="AO80" i="10"/>
  <c r="AC80" i="10"/>
  <c r="AG80" i="10"/>
  <c r="Q80" i="10"/>
  <c r="AK80" i="10"/>
  <c r="Y80" i="10"/>
  <c r="I80" i="10"/>
  <c r="U80" i="10"/>
  <c r="E80" i="10"/>
  <c r="F80" i="10" s="1"/>
  <c r="AG65" i="10"/>
  <c r="Y65" i="10"/>
  <c r="U65" i="10"/>
  <c r="AK65" i="10"/>
  <c r="Q65" i="10"/>
  <c r="M65" i="10"/>
  <c r="I65" i="10"/>
  <c r="AC65" i="10"/>
  <c r="AO65" i="10"/>
  <c r="E65" i="10"/>
  <c r="F65" i="10" s="1"/>
  <c r="Q71" i="10"/>
  <c r="AO71" i="10"/>
  <c r="AC71" i="10"/>
  <c r="AC95" i="10" s="1"/>
  <c r="M71" i="10"/>
  <c r="I71" i="10"/>
  <c r="Y71" i="10"/>
  <c r="U71" i="10"/>
  <c r="AK71" i="10"/>
  <c r="AG71" i="10"/>
  <c r="E71" i="10"/>
  <c r="AO89" i="10"/>
  <c r="AK89" i="10"/>
  <c r="Q89" i="10"/>
  <c r="AG89" i="10"/>
  <c r="AC89" i="10"/>
  <c r="M89" i="10"/>
  <c r="I89" i="10"/>
  <c r="Y89" i="10"/>
  <c r="U89" i="10"/>
  <c r="E89" i="10"/>
  <c r="F89" i="10" s="1"/>
  <c r="BT30" i="9"/>
  <c r="BT21" i="9"/>
  <c r="BT3" i="9"/>
  <c r="BT2" i="9"/>
  <c r="BT23" i="9"/>
  <c r="BT14" i="9"/>
  <c r="BT10" i="9"/>
  <c r="BT22" i="9"/>
  <c r="BT4" i="9"/>
  <c r="BT5" i="9"/>
  <c r="BT20" i="9"/>
  <c r="BT6" i="9"/>
  <c r="BT31" i="9"/>
  <c r="BT19" i="9"/>
  <c r="BT7" i="9"/>
  <c r="BT17" i="9"/>
  <c r="BT16" i="9"/>
  <c r="BT15" i="9"/>
  <c r="BT29" i="9"/>
  <c r="BT13" i="9"/>
  <c r="BT28" i="9"/>
  <c r="BT12" i="9"/>
  <c r="BT8" i="9"/>
  <c r="BT9" i="9"/>
  <c r="BT11" i="9"/>
  <c r="BT27" i="9"/>
  <c r="BT26" i="9"/>
  <c r="BT25" i="9"/>
  <c r="BT24" i="9"/>
  <c r="BT18" i="9"/>
  <c r="AO94" i="10" l="1"/>
  <c r="AN46" i="10" a="1"/>
  <c r="AN46" i="10" s="1"/>
  <c r="AP85" i="10" s="1"/>
  <c r="H46" i="10" a="1"/>
  <c r="H46" i="10" s="1"/>
  <c r="J85" i="10" s="1"/>
  <c r="Q95" i="10"/>
  <c r="F61" i="10"/>
  <c r="F94" i="10" s="1"/>
  <c r="E94" i="10"/>
  <c r="F81" i="10"/>
  <c r="F96" i="10" s="1"/>
  <c r="E96" i="10"/>
  <c r="U96" i="10"/>
  <c r="AG94" i="10"/>
  <c r="Y96" i="10"/>
  <c r="Q96" i="10"/>
  <c r="AK95" i="10"/>
  <c r="AG96" i="10"/>
  <c r="AG95" i="10"/>
  <c r="Y94" i="10"/>
  <c r="U95" i="10"/>
  <c r="U94" i="10"/>
  <c r="I96" i="10"/>
  <c r="F71" i="10"/>
  <c r="F95" i="10" s="1"/>
  <c r="E95" i="10"/>
  <c r="AK94" i="10"/>
  <c r="AO95" i="10"/>
  <c r="Y95" i="10"/>
  <c r="I94" i="10"/>
  <c r="AK96" i="10"/>
  <c r="I95" i="10"/>
  <c r="AC94" i="10"/>
  <c r="M96" i="10"/>
  <c r="M95" i="10"/>
  <c r="M94" i="10"/>
  <c r="AC96" i="10"/>
  <c r="T46" i="10" a="1"/>
  <c r="T46" i="10" s="1"/>
  <c r="V85" i="10" s="1"/>
  <c r="AB46" i="10" a="1"/>
  <c r="AB46" i="10" s="1"/>
  <c r="AD85" i="10" s="1"/>
  <c r="L46" i="10" a="1"/>
  <c r="L46" i="10" s="1"/>
  <c r="N85" i="10" s="1"/>
  <c r="AJ46" i="10" a="1"/>
  <c r="AJ46" i="10" s="1"/>
  <c r="AL85" i="10" s="1"/>
  <c r="P46" i="10" a="1"/>
  <c r="P46" i="10" s="1"/>
  <c r="R85" i="10" s="1"/>
  <c r="AF46" i="10" a="1"/>
  <c r="AF46" i="10" s="1"/>
  <c r="AH85" i="10" s="1"/>
  <c r="X46" i="10" a="1"/>
  <c r="X46" i="10" s="1"/>
  <c r="Z85" i="10" s="1"/>
  <c r="BS23" i="9"/>
  <c r="BU23" i="9" s="1"/>
  <c r="F83" i="9" s="1"/>
  <c r="BS14" i="9"/>
  <c r="BU14" i="9" s="1"/>
  <c r="F74" i="9" s="1"/>
  <c r="BS10" i="9"/>
  <c r="BU10" i="9" s="1"/>
  <c r="F70" i="9" s="1"/>
  <c r="BS26" i="9"/>
  <c r="BU26" i="9" s="1"/>
  <c r="F86" i="9" s="1"/>
  <c r="BS17" i="9"/>
  <c r="BU17" i="9" s="1"/>
  <c r="F77" i="9" s="1"/>
  <c r="BS7" i="9"/>
  <c r="BU7" i="9" s="1"/>
  <c r="F67" i="9" s="1"/>
  <c r="BS30" i="9"/>
  <c r="BU30" i="9" s="1"/>
  <c r="F90" i="9" s="1"/>
  <c r="BS19" i="9"/>
  <c r="BU19" i="9" s="1"/>
  <c r="F79" i="9" s="1"/>
  <c r="BS8" i="9"/>
  <c r="BU8" i="9" s="1"/>
  <c r="F68" i="9" s="1"/>
  <c r="BS18" i="9"/>
  <c r="BU18" i="9" s="1"/>
  <c r="F78" i="9" s="1"/>
  <c r="BS9" i="9"/>
  <c r="BU9" i="9" s="1"/>
  <c r="F69" i="9" s="1"/>
  <c r="BS29" i="9"/>
  <c r="BU29" i="9" s="1"/>
  <c r="F89" i="9" s="1"/>
  <c r="BS28" i="9"/>
  <c r="BU28" i="9" s="1"/>
  <c r="F88" i="9" s="1"/>
  <c r="BS16" i="9"/>
  <c r="BU16" i="9" s="1"/>
  <c r="F76" i="9" s="1"/>
  <c r="BS11" i="9"/>
  <c r="BU11" i="9" s="1"/>
  <c r="F71" i="9" s="1"/>
  <c r="BS27" i="9"/>
  <c r="BU27" i="9" s="1"/>
  <c r="F87" i="9" s="1"/>
  <c r="BS15" i="9"/>
  <c r="BU15" i="9" s="1"/>
  <c r="F75" i="9" s="1"/>
  <c r="BS31" i="9"/>
  <c r="BU31" i="9" s="1"/>
  <c r="F91" i="9" s="1"/>
  <c r="BS4" i="9"/>
  <c r="BU4" i="9" s="1"/>
  <c r="F64" i="9" s="1"/>
  <c r="BS5" i="9"/>
  <c r="BU5" i="9" s="1"/>
  <c r="F65" i="9" s="1"/>
  <c r="BS24" i="9"/>
  <c r="BU24" i="9" s="1"/>
  <c r="F84" i="9" s="1"/>
  <c r="BU2" i="9"/>
  <c r="F62" i="9" s="1"/>
  <c r="F94" i="9" s="1"/>
  <c r="BS25" i="9"/>
  <c r="BU25" i="9" s="1"/>
  <c r="F85" i="9" s="1"/>
  <c r="BS6" i="9"/>
  <c r="BU6" i="9" s="1"/>
  <c r="F66" i="9" s="1"/>
  <c r="BS22" i="9"/>
  <c r="BU22" i="9" s="1"/>
  <c r="F82" i="9" s="1"/>
  <c r="BS21" i="9"/>
  <c r="BU21" i="9" s="1"/>
  <c r="F81" i="9" s="1"/>
  <c r="BS20" i="9"/>
  <c r="BU20" i="9" s="1"/>
  <c r="F80" i="9" s="1"/>
  <c r="BS3" i="9"/>
  <c r="BU3" i="9" s="1"/>
  <c r="F63" i="9" s="1"/>
  <c r="BS13" i="9"/>
  <c r="BU13" i="9" s="1"/>
  <c r="F73" i="9" s="1"/>
  <c r="BS12" i="9"/>
  <c r="BU12" i="9" s="1"/>
  <c r="F72" i="9" s="1"/>
  <c r="F96" i="9" l="1"/>
  <c r="F95" i="9"/>
  <c r="E47" i="9" a="1"/>
  <c r="E47" i="9" s="1"/>
  <c r="G74" i="9" s="1"/>
  <c r="J75" i="10"/>
  <c r="J80" i="10"/>
  <c r="J77" i="10"/>
  <c r="J63" i="10"/>
  <c r="J69" i="10"/>
  <c r="J84" i="10"/>
  <c r="J76" i="10"/>
  <c r="V75" i="10"/>
  <c r="V70" i="10"/>
  <c r="V90" i="10"/>
  <c r="V82" i="10"/>
  <c r="J74" i="10"/>
  <c r="J88" i="10"/>
  <c r="AP67" i="10"/>
  <c r="AD86" i="10"/>
  <c r="AD70" i="10"/>
  <c r="N71" i="10"/>
  <c r="N95" i="10" s="1"/>
  <c r="AD83" i="10"/>
  <c r="AD80" i="10"/>
  <c r="AD81" i="10"/>
  <c r="N79" i="10"/>
  <c r="AD78" i="10"/>
  <c r="N65" i="10"/>
  <c r="AD71" i="10"/>
  <c r="AD82" i="10"/>
  <c r="AD90" i="10"/>
  <c r="AD84" i="10"/>
  <c r="AD61" i="10"/>
  <c r="AD68" i="10"/>
  <c r="AD65" i="10"/>
  <c r="J66" i="10"/>
  <c r="N76" i="10"/>
  <c r="N77" i="10"/>
  <c r="J82" i="10"/>
  <c r="AD73" i="10"/>
  <c r="AD76" i="10"/>
  <c r="J68" i="10"/>
  <c r="AD72" i="10"/>
  <c r="N72" i="10"/>
  <c r="N88" i="10"/>
  <c r="N70" i="10"/>
  <c r="AD75" i="10"/>
  <c r="N83" i="10"/>
  <c r="AH75" i="10"/>
  <c r="AH72" i="10"/>
  <c r="Z74" i="10"/>
  <c r="N63" i="10"/>
  <c r="Z75" i="10"/>
  <c r="AH78" i="10"/>
  <c r="V74" i="10"/>
  <c r="AH66" i="10"/>
  <c r="Z83" i="10"/>
  <c r="AH86" i="10"/>
  <c r="AP77" i="10"/>
  <c r="R70" i="10"/>
  <c r="V67" i="10"/>
  <c r="N81" i="10"/>
  <c r="N78" i="10"/>
  <c r="R75" i="10"/>
  <c r="AP82" i="10"/>
  <c r="AP69" i="10"/>
  <c r="R73" i="10"/>
  <c r="AL62" i="10"/>
  <c r="V84" i="10"/>
  <c r="AL76" i="10"/>
  <c r="J70" i="10"/>
  <c r="V66" i="10"/>
  <c r="AL63" i="10"/>
  <c r="AL77" i="10"/>
  <c r="AL72" i="10"/>
  <c r="R62" i="10"/>
  <c r="AH61" i="10"/>
  <c r="R63" i="10"/>
  <c r="Z70" i="10"/>
  <c r="R65" i="10"/>
  <c r="AL78" i="10"/>
  <c r="AL81" i="10"/>
  <c r="R79" i="10"/>
  <c r="AL90" i="10"/>
  <c r="R86" i="10"/>
  <c r="N62" i="10"/>
  <c r="V80" i="10"/>
  <c r="R82" i="10"/>
  <c r="AP63" i="10"/>
  <c r="Z86" i="10"/>
  <c r="R74" i="10"/>
  <c r="R66" i="10"/>
  <c r="AP83" i="10"/>
  <c r="AP86" i="10"/>
  <c r="AH89" i="10"/>
  <c r="AD87" i="10"/>
  <c r="V69" i="10"/>
  <c r="AH71" i="10"/>
  <c r="AD62" i="10"/>
  <c r="R68" i="10"/>
  <c r="AL79" i="10"/>
  <c r="AL88" i="10"/>
  <c r="Z67" i="10"/>
  <c r="AP70" i="10"/>
  <c r="AP90" i="10"/>
  <c r="J64" i="10"/>
  <c r="AL73" i="10"/>
  <c r="AD67" i="10"/>
  <c r="AD79" i="10"/>
  <c r="AH62" i="10"/>
  <c r="Z66" i="10"/>
  <c r="V83" i="10"/>
  <c r="AL87" i="10"/>
  <c r="J78" i="10"/>
  <c r="J81" i="10"/>
  <c r="Z80" i="10"/>
  <c r="J71" i="10"/>
  <c r="AH83" i="10"/>
  <c r="AL61" i="10"/>
  <c r="AH84" i="10"/>
  <c r="AP61" i="10"/>
  <c r="AH68" i="10"/>
  <c r="AH82" i="10"/>
  <c r="AH70" i="10"/>
  <c r="AH87" i="10"/>
  <c r="N69" i="10"/>
  <c r="AP73" i="10"/>
  <c r="R89" i="10"/>
  <c r="V68" i="10"/>
  <c r="V78" i="10"/>
  <c r="N90" i="10"/>
  <c r="AP72" i="10"/>
  <c r="AL86" i="10"/>
  <c r="AL70" i="10"/>
  <c r="AH76" i="10"/>
  <c r="AL74" i="10"/>
  <c r="AD66" i="10"/>
  <c r="R81" i="10"/>
  <c r="AP87" i="10"/>
  <c r="Z69" i="10"/>
  <c r="AH73" i="10"/>
  <c r="J83" i="10"/>
  <c r="N64" i="10"/>
  <c r="N80" i="10"/>
  <c r="R72" i="10"/>
  <c r="R77" i="10"/>
  <c r="Z84" i="10"/>
  <c r="AP64" i="10"/>
  <c r="Z73" i="10"/>
  <c r="R87" i="10"/>
  <c r="J72" i="10"/>
  <c r="J86" i="10"/>
  <c r="AD64" i="10"/>
  <c r="J67" i="10"/>
  <c r="V88" i="10"/>
  <c r="J65" i="10"/>
  <c r="AD63" i="10"/>
  <c r="AL82" i="10"/>
  <c r="Z65" i="10"/>
  <c r="R90" i="10"/>
  <c r="R84" i="10"/>
  <c r="AL89" i="10"/>
  <c r="V71" i="10"/>
  <c r="Z79" i="10"/>
  <c r="R64" i="10"/>
  <c r="Z68" i="10"/>
  <c r="Z77" i="10"/>
  <c r="AP76" i="10"/>
  <c r="AP65" i="10"/>
  <c r="AH90" i="10"/>
  <c r="Z72" i="10"/>
  <c r="AH74" i="10"/>
  <c r="V77" i="10"/>
  <c r="AH65" i="10"/>
  <c r="Z82" i="10"/>
  <c r="AH63" i="10"/>
  <c r="V76" i="10"/>
  <c r="R69" i="10"/>
  <c r="AP88" i="10"/>
  <c r="AH64" i="10"/>
  <c r="AP78" i="10"/>
  <c r="AH81" i="10"/>
  <c r="AH96" i="10" s="1"/>
  <c r="V89" i="10"/>
  <c r="AL67" i="10"/>
  <c r="AL84" i="10"/>
  <c r="R76" i="10"/>
  <c r="V72" i="10"/>
  <c r="AH88" i="10"/>
  <c r="N82" i="10"/>
  <c r="R71" i="10"/>
  <c r="V62" i="10"/>
  <c r="N68" i="10"/>
  <c r="V65" i="10"/>
  <c r="Z90" i="10"/>
  <c r="AL64" i="10"/>
  <c r="AH77" i="10"/>
  <c r="V61" i="10"/>
  <c r="J89" i="10"/>
  <c r="J61" i="10"/>
  <c r="AL66" i="10"/>
  <c r="Z81" i="10"/>
  <c r="N84" i="10"/>
  <c r="AP80" i="10"/>
  <c r="Z62" i="10"/>
  <c r="AP89" i="10"/>
  <c r="V87" i="10"/>
  <c r="AL69" i="10"/>
  <c r="AP62" i="10"/>
  <c r="Z76" i="10"/>
  <c r="V63" i="10"/>
  <c r="AP84" i="10"/>
  <c r="Z63" i="10"/>
  <c r="N75" i="10"/>
  <c r="N73" i="10"/>
  <c r="J73" i="10"/>
  <c r="AL71" i="10"/>
  <c r="R61" i="10"/>
  <c r="V79" i="10"/>
  <c r="AH67" i="10"/>
  <c r="Z88" i="10"/>
  <c r="AP68" i="10"/>
  <c r="Z78" i="10"/>
  <c r="V81" i="10"/>
  <c r="Z87" i="10"/>
  <c r="AP79" i="10"/>
  <c r="N74" i="10"/>
  <c r="AP66" i="10"/>
  <c r="N87" i="10"/>
  <c r="AP81" i="10"/>
  <c r="AH79" i="10"/>
  <c r="R78" i="10"/>
  <c r="Z71" i="10"/>
  <c r="Z95" i="10" s="1"/>
  <c r="Z64" i="10"/>
  <c r="R83" i="10"/>
  <c r="J62" i="10"/>
  <c r="AL68" i="10"/>
  <c r="J79" i="10"/>
  <c r="V86" i="10"/>
  <c r="AL80" i="10"/>
  <c r="AD77" i="10"/>
  <c r="Z61" i="10"/>
  <c r="Z89" i="10"/>
  <c r="AL83" i="10"/>
  <c r="N86" i="10"/>
  <c r="V64" i="10"/>
  <c r="AP75" i="10"/>
  <c r="AH69" i="10"/>
  <c r="R67" i="10"/>
  <c r="R88" i="10"/>
  <c r="AH80" i="10"/>
  <c r="AD74" i="10"/>
  <c r="N66" i="10"/>
  <c r="AL65" i="10"/>
  <c r="J90" i="10"/>
  <c r="AL75" i="10"/>
  <c r="AP74" i="10"/>
  <c r="AD88" i="10"/>
  <c r="R80" i="10"/>
  <c r="N67" i="10"/>
  <c r="N61" i="10"/>
  <c r="AD89" i="10"/>
  <c r="J87" i="10"/>
  <c r="AD69" i="10"/>
  <c r="V73" i="10"/>
  <c r="AP71" i="10"/>
  <c r="N89" i="10"/>
  <c r="V96" i="10" l="1"/>
  <c r="V95" i="10"/>
  <c r="AD94" i="10"/>
  <c r="Z94" i="10"/>
  <c r="AP94" i="10"/>
  <c r="N96" i="10"/>
  <c r="J94" i="10"/>
  <c r="AH95" i="10"/>
  <c r="R95" i="10"/>
  <c r="AP96" i="10"/>
  <c r="R94" i="10"/>
  <c r="V94" i="10"/>
  <c r="J95" i="10"/>
  <c r="AH94" i="10"/>
  <c r="N94" i="10"/>
  <c r="AD95" i="10"/>
  <c r="R96" i="10"/>
  <c r="AL95" i="10"/>
  <c r="AL96" i="10"/>
  <c r="Z96" i="10"/>
  <c r="AL94" i="10"/>
  <c r="AP95" i="10"/>
  <c r="J96" i="10"/>
  <c r="AD96" i="10"/>
  <c r="G89" i="9"/>
  <c r="G91" i="9"/>
  <c r="G75" i="9"/>
  <c r="G62" i="9"/>
  <c r="G64" i="9"/>
  <c r="G79" i="9"/>
  <c r="G68" i="9"/>
  <c r="G85" i="9"/>
  <c r="G73" i="9"/>
  <c r="G65" i="9"/>
  <c r="G77" i="9"/>
  <c r="G78" i="9"/>
  <c r="G80" i="9"/>
  <c r="G82" i="9"/>
  <c r="G71" i="9"/>
  <c r="G63" i="9"/>
  <c r="G88" i="9"/>
  <c r="G70" i="9"/>
  <c r="G66" i="9"/>
  <c r="G76" i="9"/>
  <c r="G81" i="9"/>
  <c r="G67" i="9"/>
  <c r="G72" i="9"/>
  <c r="G84" i="9"/>
  <c r="G86" i="9"/>
  <c r="G69" i="9"/>
  <c r="G90" i="9"/>
  <c r="G87" i="9"/>
  <c r="G83" i="9"/>
  <c r="G94" i="9" l="1"/>
  <c r="G96" i="9"/>
  <c r="G95" i="9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<sst xmlns="http://schemas.openxmlformats.org/spreadsheetml/2006/main" count="1260" uniqueCount="178">
  <si>
    <t xml:space="preserve"> Sample_ID </t>
  </si>
  <si>
    <t xml:space="preserve"> Depth </t>
  </si>
  <si>
    <t xml:space="preserve"> TotalCPS</t>
  </si>
  <si>
    <t xml:space="preserve">Ca_Area </t>
  </si>
  <si>
    <t>Ca_ DArea</t>
  </si>
  <si>
    <t xml:space="preserve">Fe_Area </t>
  </si>
  <si>
    <t>Fe_ DArea</t>
  </si>
  <si>
    <t xml:space="preserve">Ni_Area </t>
  </si>
  <si>
    <t>Ni_ DArea</t>
  </si>
  <si>
    <t xml:space="preserve">Rb_Area </t>
  </si>
  <si>
    <t>Rb_ DArea</t>
  </si>
  <si>
    <t xml:space="preserve">Sr_Area </t>
  </si>
  <si>
    <t>Sr_ DArea</t>
  </si>
  <si>
    <t xml:space="preserve">Y_Area </t>
  </si>
  <si>
    <t>Y_ DArea</t>
  </si>
  <si>
    <t xml:space="preserve">Zr_Area </t>
  </si>
  <si>
    <t>Zr_ DArea</t>
  </si>
  <si>
    <t xml:space="preserve">Nb_Area </t>
  </si>
  <si>
    <t>Nb_ DArea</t>
  </si>
  <si>
    <t xml:space="preserve">Ba_Area </t>
  </si>
  <si>
    <t>Ba_ DArea</t>
  </si>
  <si>
    <t xml:space="preserve">K_Area </t>
  </si>
  <si>
    <t>K_ DArea</t>
  </si>
  <si>
    <t xml:space="preserve">Ti_Area </t>
  </si>
  <si>
    <t>Ti_ DArea</t>
  </si>
  <si>
    <t xml:space="preserve">Mn_Area </t>
  </si>
  <si>
    <t>Mn_ DArea</t>
  </si>
  <si>
    <t xml:space="preserve">Co_Area </t>
  </si>
  <si>
    <t>Co_ DArea</t>
  </si>
  <si>
    <t xml:space="preserve">Cu_Area </t>
  </si>
  <si>
    <t>Cu_ DArea</t>
  </si>
  <si>
    <t xml:space="preserve">Zn_Area </t>
  </si>
  <si>
    <t>Zn_ DArea</t>
  </si>
  <si>
    <t xml:space="preserve">Ru_Area </t>
  </si>
  <si>
    <t>Ru_ DArea</t>
  </si>
  <si>
    <t xml:space="preserve">Rh_Area </t>
  </si>
  <si>
    <t>Rh_ DArea</t>
  </si>
  <si>
    <t xml:space="preserve">Mg_Area </t>
  </si>
  <si>
    <t>Mg_ DArea</t>
  </si>
  <si>
    <t xml:space="preserve">Al_Area </t>
  </si>
  <si>
    <t>Al_ DArea</t>
  </si>
  <si>
    <t xml:space="preserve">Si_Area </t>
  </si>
  <si>
    <t>Si_ DArea</t>
  </si>
  <si>
    <t xml:space="preserve">P_Area </t>
  </si>
  <si>
    <t>P_ DArea</t>
  </si>
  <si>
    <t xml:space="preserve">Cr_Area </t>
  </si>
  <si>
    <t>Cr_ DArea</t>
  </si>
  <si>
    <t>BCR I</t>
  </si>
  <si>
    <t>BIR I</t>
  </si>
  <si>
    <t>BHVO</t>
  </si>
  <si>
    <t>Sample</t>
  </si>
  <si>
    <t>CaO</t>
  </si>
  <si>
    <t>FeO</t>
  </si>
  <si>
    <t>Ni ppm</t>
  </si>
  <si>
    <t>Rb ppm</t>
  </si>
  <si>
    <t>Sr ppm</t>
  </si>
  <si>
    <t>Y ppm</t>
  </si>
  <si>
    <t xml:space="preserve">Zr ppm </t>
  </si>
  <si>
    <t xml:space="preserve">Nb ppm </t>
  </si>
  <si>
    <t xml:space="preserve">Ba ppm </t>
  </si>
  <si>
    <t>K2O</t>
  </si>
  <si>
    <t>TiO2</t>
  </si>
  <si>
    <t>MnO</t>
  </si>
  <si>
    <t>Co ppm</t>
  </si>
  <si>
    <t>Cu ppm</t>
  </si>
  <si>
    <t>Zn ppm</t>
  </si>
  <si>
    <t>Zr ppm</t>
  </si>
  <si>
    <t>Nb ppm</t>
  </si>
  <si>
    <t>Cr ppm</t>
  </si>
  <si>
    <t>MgO</t>
  </si>
  <si>
    <t>Al2O3</t>
  </si>
  <si>
    <t>SiO2</t>
  </si>
  <si>
    <t>Avg</t>
  </si>
  <si>
    <t>std</t>
  </si>
  <si>
    <t>%std</t>
  </si>
  <si>
    <t>P2O5</t>
  </si>
  <si>
    <t>BIR 1</t>
  </si>
  <si>
    <t>BHVO-1</t>
  </si>
  <si>
    <t>BCR 1</t>
  </si>
  <si>
    <t>USGS Standard</t>
  </si>
  <si>
    <t>Cr calc</t>
  </si>
  <si>
    <t>Rh co /std</t>
  </si>
  <si>
    <t>Rh inc /std</t>
  </si>
  <si>
    <t>Co/inc ration</t>
  </si>
  <si>
    <t>Co calc</t>
  </si>
  <si>
    <t>Ni calc</t>
  </si>
  <si>
    <t>Cu calc</t>
  </si>
  <si>
    <t>Zn calc</t>
  </si>
  <si>
    <t>Rb calc</t>
  </si>
  <si>
    <t>Sr calc</t>
  </si>
  <si>
    <t>Y calc</t>
  </si>
  <si>
    <t>Zr calc</t>
  </si>
  <si>
    <t xml:space="preserve">Rh_La Area </t>
  </si>
  <si>
    <t>Rh La ratio</t>
  </si>
  <si>
    <t>Element</t>
  </si>
  <si>
    <t>Al slope</t>
  </si>
  <si>
    <t>Si slope</t>
  </si>
  <si>
    <t>P slope</t>
  </si>
  <si>
    <t>K slope</t>
  </si>
  <si>
    <t>Ca slope</t>
  </si>
  <si>
    <t>Ti slope</t>
  </si>
  <si>
    <t>Cr slope</t>
  </si>
  <si>
    <t>Mn Slope</t>
  </si>
  <si>
    <t>Fe slope</t>
  </si>
  <si>
    <t>Mn slope</t>
  </si>
  <si>
    <t>Co slope</t>
  </si>
  <si>
    <t>Ni slope</t>
  </si>
  <si>
    <t>Cu slope</t>
  </si>
  <si>
    <t>Zn slope</t>
  </si>
  <si>
    <t>Rb slope</t>
  </si>
  <si>
    <t>Sr slope</t>
  </si>
  <si>
    <t>Y slope</t>
  </si>
  <si>
    <t>Zr slope</t>
  </si>
  <si>
    <t>Nb Calc</t>
  </si>
  <si>
    <t>Nb slope</t>
  </si>
  <si>
    <t>Ca calc</t>
  </si>
  <si>
    <t>Fe calc</t>
  </si>
  <si>
    <t xml:space="preserve">Zr calc </t>
  </si>
  <si>
    <t xml:space="preserve">Zr slope </t>
  </si>
  <si>
    <t xml:space="preserve">Nb calc </t>
  </si>
  <si>
    <t xml:space="preserve">Nb slope </t>
  </si>
  <si>
    <t xml:space="preserve">Ba calc </t>
  </si>
  <si>
    <t xml:space="preserve">Ba slope </t>
  </si>
  <si>
    <t>Omit BIR1</t>
  </si>
  <si>
    <t>K calc</t>
  </si>
  <si>
    <t>Ti calc</t>
  </si>
  <si>
    <t xml:space="preserve">Mn calc </t>
  </si>
  <si>
    <t>Mg calc</t>
  </si>
  <si>
    <t>Mg slope</t>
  </si>
  <si>
    <t>Al calc</t>
  </si>
  <si>
    <t>Si calc</t>
  </si>
  <si>
    <t>P calc</t>
  </si>
  <si>
    <t>Mn Calc</t>
  </si>
  <si>
    <t>10 KV</t>
  </si>
  <si>
    <t xml:space="preserve">Total Counts </t>
  </si>
  <si>
    <t xml:space="preserve">/wt% or ppm </t>
  </si>
  <si>
    <t>stdev</t>
  </si>
  <si>
    <t>30 KV</t>
  </si>
  <si>
    <t>50 KV</t>
  </si>
  <si>
    <t xml:space="preserve"> Calculated</t>
  </si>
  <si>
    <t xml:space="preserve"> Slope Corrected</t>
  </si>
  <si>
    <t>Reference value</t>
  </si>
  <si>
    <t>counts/rh</t>
  </si>
  <si>
    <t>Trad</t>
  </si>
  <si>
    <t>Rh Co/Inc</t>
  </si>
  <si>
    <t>counts /rh</t>
  </si>
  <si>
    <t xml:space="preserve">Slope Correction </t>
  </si>
  <si>
    <t xml:space="preserve">Element </t>
  </si>
  <si>
    <t>Counts/Unit Concentation</t>
  </si>
  <si>
    <t>Method #1: Sensitivity</t>
  </si>
  <si>
    <t>Zr Trad</t>
  </si>
  <si>
    <t>Ba Trad</t>
  </si>
  <si>
    <t>Counts/ Conc</t>
  </si>
  <si>
    <t>Counts Peak</t>
  </si>
  <si>
    <t>%StD</t>
  </si>
  <si>
    <t>Rh-tube line Corrected Counts</t>
  </si>
  <si>
    <t>Slope</t>
  </si>
  <si>
    <t>Intercept</t>
  </si>
  <si>
    <t>Standards as Unknowns</t>
  </si>
  <si>
    <t xml:space="preserve">Method #1: Sensitivity </t>
  </si>
  <si>
    <t xml:space="preserve">Counts/Unit Concentation </t>
  </si>
  <si>
    <t xml:space="preserve"> Total CPS</t>
  </si>
  <si>
    <t xml:space="preserve"> Ba ppm</t>
  </si>
  <si>
    <t xml:space="preserve">Average Composition </t>
  </si>
  <si>
    <t xml:space="preserve">Reference values </t>
  </si>
  <si>
    <t xml:space="preserve">in Blue Text </t>
  </si>
  <si>
    <t>BIR-1</t>
  </si>
  <si>
    <t>BCR-1</t>
  </si>
  <si>
    <t>10 KV  XRF-1</t>
  </si>
  <si>
    <t>Traditional Regressed</t>
  </si>
  <si>
    <t>30 KV  XRF-1</t>
  </si>
  <si>
    <t>Na2O</t>
  </si>
  <si>
    <t>50 KV  XRF-1</t>
  </si>
  <si>
    <t>USGS Standards</t>
  </si>
  <si>
    <t>Calibration Data</t>
  </si>
  <si>
    <t xml:space="preserve">Method #2: </t>
  </si>
  <si>
    <t xml:space="preserve">Method #3: Traditional </t>
  </si>
  <si>
    <t>Method #3: Traditional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</si>
</sst>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0"/>
    <numFmt numFmtId="165" formatCode="0.0"/>
    <numFmt numFmtId="166" formatCode="0.0%"/>
    <numFmt numFmtId="167" formatCode="0.0000"/>
    <numFmt numFmtId="168" formatCode="0.00000"/>
    <numFmt numFmtId="169" formatCode="0.000000"/>
    <numFmt numFmtId="170" formatCode="0.0000000"/>
  </numFmts>
  <fonts count="30">
    <font>
      <sz val="11"/>
      <color theme="1"/>
      <name val="Calibri"/>
      <family val="2"/>
      <scheme val="minor"/>
    </font>
    <font>
      <sz val="12"/>
      <color theme="1"/>
      <name val="Helvetica"/>
      <family val="2"/>
    </font>
    <font>
      <sz val="12"/>
      <color theme="1"/>
      <name val="Helvetica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FF0000"/>
      <name val="Helvetica"/>
      <family val="2"/>
    </font>
    <font>
      <b/>
      <sz val="12"/>
      <color theme="1"/>
      <name val="Helvetica"/>
      <family val="2"/>
    </font>
    <font>
      <b/>
      <sz val="11"/>
      <color theme="1"/>
      <name val="Helvetica"/>
      <family val="2"/>
    </font>
    <font>
      <sz val="11"/>
      <color theme="1"/>
      <name val="Helvetica"/>
      <family val="2"/>
    </font>
    <font>
      <sz val="12"/>
      <name val="Helvetica"/>
      <family val="2"/>
    </font>
    <font>
      <b/>
      <sz val="12"/>
      <color rgb="FFC00000"/>
      <name val="Helvetica"/>
      <family val="2"/>
    </font>
    <font>
      <b/>
      <sz val="14"/>
      <color rgb="FF0070C0"/>
      <name val="Helvetica"/>
      <family val="2"/>
    </font>
    <font>
      <b/>
      <sz val="16"/>
      <color theme="1"/>
      <name val="Helvetica"/>
      <family val="2"/>
    </font>
    <font>
      <i/>
      <sz val="11"/>
      <color theme="1"/>
      <name val="Helvetica"/>
      <family val="2"/>
    </font>
    <font>
      <b/>
      <sz val="11"/>
      <color rgb="FF0070C0"/>
      <name val="Helvetica"/>
      <family val="2"/>
    </font>
    <font>
      <sz val="12"/>
      <color theme="1"/>
      <name val="Calibri"/>
      <family val="2"/>
      <scheme val="minor"/>
    </font>
    <font>
      <b/>
      <sz val="11"/>
      <name val="Helvetica"/>
      <family val="2"/>
    </font>
    <font>
      <sz val="11"/>
      <name val="Helvetica"/>
      <family val="2"/>
    </font>
    <font>
      <b/>
      <sz val="11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2"/>
      <color rgb="FF0070C0"/>
      <name val="Helvetica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Helvetica"/>
      <family val="2"/>
    </font>
    <font>
      <b/>
      <sz val="16"/>
      <name val="Helvetica"/>
      <family val="2"/>
    </font>
    <font>
      <sz val="11"/>
      <color rgb="FF0070C0"/>
      <name val="Helvetica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7F2AD"/>
        <bgColor indexed="64"/>
      </patternFill>
    </fill>
    <fill>
      <patternFill patternType="solid">
        <fgColor rgb="FFEFF2B8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83">
    <xf numFmtId="0" fontId="0" fillId="0" borderId="0" xfId="0"/>
    <xf numFmtId="0" fontId="3" fillId="0" borderId="0" xfId="0" applyFont="1"/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0" fontId="8" fillId="0" borderId="0" xfId="0" applyFont="1" applyAlignment="1">
      <alignment horizontal="right" vertical="center" wrapText="1"/>
    </xf>
    <xf numFmtId="0" fontId="9" fillId="0" borderId="0" xfId="0" applyFont="1"/>
    <xf numFmtId="0" fontId="10" fillId="0" borderId="0" xfId="0" applyFont="1"/>
    <xf numFmtId="165" fontId="10" fillId="2" borderId="1" xfId="0" applyNumberFormat="1" applyFont="1" applyFill="1" applyBorder="1"/>
    <xf numFmtId="1" fontId="10" fillId="2" borderId="1" xfId="0" applyNumberFormat="1" applyFont="1" applyFill="1" applyBorder="1"/>
    <xf numFmtId="1" fontId="10" fillId="0" borderId="0" xfId="0" applyNumberFormat="1" applyFont="1"/>
    <xf numFmtId="165" fontId="10" fillId="0" borderId="0" xfId="0" applyNumberFormat="1" applyFont="1"/>
    <xf numFmtId="165" fontId="10" fillId="2" borderId="3" xfId="0" applyNumberFormat="1" applyFont="1" applyFill="1" applyBorder="1"/>
    <xf numFmtId="1" fontId="10" fillId="2" borderId="3" xfId="0" applyNumberFormat="1" applyFont="1" applyFill="1" applyBorder="1"/>
    <xf numFmtId="165" fontId="10" fillId="2" borderId="2" xfId="0" applyNumberFormat="1" applyFont="1" applyFill="1" applyBorder="1"/>
    <xf numFmtId="1" fontId="10" fillId="2" borderId="2" xfId="0" applyNumberFormat="1" applyFont="1" applyFill="1" applyBorder="1"/>
    <xf numFmtId="0" fontId="2" fillId="0" borderId="0" xfId="0" applyFont="1"/>
    <xf numFmtId="165" fontId="11" fillId="0" borderId="0" xfId="0" applyNumberFormat="1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1" fontId="12" fillId="0" borderId="0" xfId="0" applyNumberFormat="1" applyFont="1"/>
    <xf numFmtId="0" fontId="2" fillId="0" borderId="0" xfId="0" applyFont="1" applyAlignment="1">
      <alignment horizontal="left"/>
    </xf>
    <xf numFmtId="1" fontId="9" fillId="0" borderId="0" xfId="0" applyNumberFormat="1" applyFont="1"/>
    <xf numFmtId="0" fontId="9" fillId="0" borderId="4" xfId="0" applyFont="1" applyBorder="1"/>
    <xf numFmtId="166" fontId="9" fillId="0" borderId="4" xfId="0" applyNumberFormat="1" applyFont="1" applyBorder="1"/>
    <xf numFmtId="0" fontId="7" fillId="0" borderId="0" xfId="0" applyFont="1" applyAlignment="1">
      <alignment horizontal="right" wrapText="1"/>
    </xf>
    <xf numFmtId="2" fontId="9" fillId="0" borderId="0" xfId="0" applyNumberFormat="1" applyFont="1"/>
    <xf numFmtId="164" fontId="9" fillId="0" borderId="0" xfId="0" applyNumberFormat="1" applyFont="1"/>
    <xf numFmtId="2" fontId="8" fillId="0" borderId="0" xfId="0" applyNumberFormat="1" applyFont="1"/>
    <xf numFmtId="1" fontId="8" fillId="0" borderId="0" xfId="0" applyNumberFormat="1" applyFont="1"/>
    <xf numFmtId="165" fontId="8" fillId="0" borderId="0" xfId="0" applyNumberFormat="1" applyFont="1"/>
    <xf numFmtId="1" fontId="6" fillId="0" borderId="4" xfId="0" applyNumberFormat="1" applyFont="1" applyBorder="1"/>
    <xf numFmtId="165" fontId="9" fillId="0" borderId="0" xfId="0" applyNumberFormat="1" applyFont="1"/>
    <xf numFmtId="0" fontId="8" fillId="0" borderId="0" xfId="0" applyFont="1"/>
    <xf numFmtId="0" fontId="13" fillId="0" borderId="0" xfId="0" applyFont="1"/>
    <xf numFmtId="0" fontId="7" fillId="0" borderId="0" xfId="0" applyFont="1" applyAlignment="1">
      <alignment horizontal="righ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/>
    </xf>
    <xf numFmtId="165" fontId="14" fillId="0" borderId="0" xfId="0" applyNumberFormat="1" applyFont="1"/>
    <xf numFmtId="165" fontId="9" fillId="2" borderId="1" xfId="0" applyNumberFormat="1" applyFont="1" applyFill="1" applyBorder="1"/>
    <xf numFmtId="1" fontId="9" fillId="2" borderId="1" xfId="0" applyNumberFormat="1" applyFont="1" applyFill="1" applyBorder="1"/>
    <xf numFmtId="1" fontId="14" fillId="0" borderId="0" xfId="0" applyNumberFormat="1" applyFont="1"/>
    <xf numFmtId="165" fontId="15" fillId="2" borderId="1" xfId="0" applyNumberFormat="1" applyFont="1" applyFill="1" applyBorder="1"/>
    <xf numFmtId="165" fontId="15" fillId="2" borderId="3" xfId="0" applyNumberFormat="1" applyFont="1" applyFill="1" applyBorder="1"/>
    <xf numFmtId="165" fontId="15" fillId="2" borderId="2" xfId="0" applyNumberFormat="1" applyFont="1" applyFill="1" applyBorder="1"/>
    <xf numFmtId="1" fontId="15" fillId="2" borderId="3" xfId="0" applyNumberFormat="1" applyFont="1" applyFill="1" applyBorder="1"/>
    <xf numFmtId="1" fontId="15" fillId="2" borderId="2" xfId="0" applyNumberFormat="1" applyFont="1" applyFill="1" applyBorder="1"/>
    <xf numFmtId="1" fontId="15" fillId="2" borderId="1" xfId="0" applyNumberFormat="1" applyFont="1" applyFill="1" applyBorder="1"/>
    <xf numFmtId="1" fontId="15" fillId="0" borderId="0" xfId="0" applyNumberFormat="1" applyFont="1"/>
    <xf numFmtId="165" fontId="9" fillId="2" borderId="2" xfId="0" applyNumberFormat="1" applyFont="1" applyFill="1" applyBorder="1"/>
    <xf numFmtId="1" fontId="9" fillId="2" borderId="2" xfId="0" applyNumberFormat="1" applyFont="1" applyFill="1" applyBorder="1"/>
    <xf numFmtId="165" fontId="12" fillId="0" borderId="0" xfId="0" applyNumberFormat="1" applyFont="1"/>
    <xf numFmtId="0" fontId="8" fillId="0" borderId="4" xfId="0" applyFont="1" applyBorder="1" applyAlignment="1">
      <alignment horizontal="left"/>
    </xf>
    <xf numFmtId="165" fontId="0" fillId="0" borderId="0" xfId="0" applyNumberFormat="1"/>
    <xf numFmtId="0" fontId="0" fillId="0" borderId="4" xfId="0" applyBorder="1"/>
    <xf numFmtId="166" fontId="9" fillId="0" borderId="0" xfId="0" applyNumberFormat="1" applyFont="1"/>
    <xf numFmtId="0" fontId="9" fillId="0" borderId="0" xfId="0" applyFont="1" applyAlignment="1">
      <alignment horizontal="left"/>
    </xf>
    <xf numFmtId="0" fontId="3" fillId="0" borderId="0" xfId="0" applyFont="1" applyAlignment="1">
      <alignment horizontal="right" wrapText="1"/>
    </xf>
    <xf numFmtId="0" fontId="0" fillId="0" borderId="0" xfId="0" applyAlignment="1">
      <alignment horizontal="left"/>
    </xf>
    <xf numFmtId="168" fontId="9" fillId="0" borderId="0" xfId="0" applyNumberFormat="1" applyFont="1"/>
    <xf numFmtId="0" fontId="4" fillId="0" borderId="0" xfId="0" applyFont="1"/>
    <xf numFmtId="0" fontId="16" fillId="0" borderId="0" xfId="0" applyFont="1"/>
    <xf numFmtId="0" fontId="4" fillId="0" borderId="0" xfId="0" applyFont="1" applyAlignment="1">
      <alignment horizontal="right"/>
    </xf>
    <xf numFmtId="167" fontId="9" fillId="0" borderId="0" xfId="0" applyNumberFormat="1" applyFont="1"/>
    <xf numFmtId="1" fontId="6" fillId="0" borderId="0" xfId="0" applyNumberFormat="1" applyFont="1"/>
    <xf numFmtId="0" fontId="17" fillId="0" borderId="4" xfId="0" applyFont="1" applyBorder="1" applyAlignment="1">
      <alignment horizontal="left"/>
    </xf>
    <xf numFmtId="0" fontId="18" fillId="0" borderId="4" xfId="0" applyFont="1" applyBorder="1"/>
    <xf numFmtId="165" fontId="19" fillId="0" borderId="0" xfId="0" applyNumberFormat="1" applyFont="1"/>
    <xf numFmtId="0" fontId="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right"/>
    </xf>
    <xf numFmtId="1" fontId="16" fillId="0" borderId="0" xfId="0" applyNumberFormat="1" applyFont="1"/>
    <xf numFmtId="166" fontId="16" fillId="0" borderId="0" xfId="0" applyNumberFormat="1" applyFont="1"/>
    <xf numFmtId="165" fontId="16" fillId="0" borderId="0" xfId="0" applyNumberFormat="1" applyFont="1"/>
    <xf numFmtId="0" fontId="16" fillId="2" borderId="5" xfId="0" applyFont="1" applyFill="1" applyBorder="1" applyAlignment="1">
      <alignment horizontal="right"/>
    </xf>
    <xf numFmtId="0" fontId="16" fillId="2" borderId="6" xfId="0" applyFont="1" applyFill="1" applyBorder="1" applyAlignment="1">
      <alignment horizontal="right"/>
    </xf>
    <xf numFmtId="0" fontId="16" fillId="2" borderId="7" xfId="0" applyFont="1" applyFill="1" applyBorder="1" applyAlignment="1">
      <alignment horizontal="right"/>
    </xf>
    <xf numFmtId="1" fontId="16" fillId="2" borderId="8" xfId="0" applyNumberFormat="1" applyFont="1" applyFill="1" applyBorder="1"/>
    <xf numFmtId="1" fontId="16" fillId="2" borderId="0" xfId="0" applyNumberFormat="1" applyFont="1" applyFill="1"/>
    <xf numFmtId="1" fontId="16" fillId="2" borderId="9" xfId="0" applyNumberFormat="1" applyFont="1" applyFill="1" applyBorder="1"/>
    <xf numFmtId="166" fontId="16" fillId="2" borderId="10" xfId="0" applyNumberFormat="1" applyFont="1" applyFill="1" applyBorder="1"/>
    <xf numFmtId="166" fontId="16" fillId="2" borderId="11" xfId="0" applyNumberFormat="1" applyFont="1" applyFill="1" applyBorder="1"/>
    <xf numFmtId="166" fontId="16" fillId="2" borderId="12" xfId="0" applyNumberFormat="1" applyFont="1" applyFill="1" applyBorder="1"/>
    <xf numFmtId="165" fontId="16" fillId="2" borderId="3" xfId="0" applyNumberFormat="1" applyFont="1" applyFill="1" applyBorder="1"/>
    <xf numFmtId="2" fontId="16" fillId="2" borderId="3" xfId="0" applyNumberFormat="1" applyFont="1" applyFill="1" applyBorder="1"/>
    <xf numFmtId="166" fontId="16" fillId="2" borderId="2" xfId="0" applyNumberFormat="1" applyFont="1" applyFill="1" applyBorder="1"/>
    <xf numFmtId="0" fontId="16" fillId="2" borderId="1" xfId="0" applyFont="1" applyFill="1" applyBorder="1" applyAlignment="1">
      <alignment horizontal="right"/>
    </xf>
    <xf numFmtId="1" fontId="16" fillId="2" borderId="3" xfId="0" applyNumberFormat="1" applyFont="1" applyFill="1" applyBorder="1"/>
    <xf numFmtId="165" fontId="16" fillId="2" borderId="8" xfId="0" applyNumberFormat="1" applyFont="1" applyFill="1" applyBorder="1"/>
    <xf numFmtId="165" fontId="16" fillId="2" borderId="9" xfId="0" applyNumberFormat="1" applyFont="1" applyFill="1" applyBorder="1"/>
    <xf numFmtId="0" fontId="20" fillId="0" borderId="15" xfId="0" applyFont="1" applyBorder="1"/>
    <xf numFmtId="0" fontId="20" fillId="0" borderId="16" xfId="0" applyFont="1" applyBorder="1"/>
    <xf numFmtId="0" fontId="20" fillId="0" borderId="17" xfId="0" applyFont="1" applyBorder="1"/>
    <xf numFmtId="0" fontId="20" fillId="0" borderId="13" xfId="0" applyFont="1" applyBorder="1"/>
    <xf numFmtId="0" fontId="21" fillId="0" borderId="13" xfId="0" applyFont="1" applyBorder="1" applyAlignment="1">
      <alignment horizontal="left" vertical="center" wrapText="1"/>
    </xf>
    <xf numFmtId="0" fontId="22" fillId="0" borderId="8" xfId="0" applyFont="1" applyBorder="1" applyAlignment="1">
      <alignment horizontal="right" vertical="center" wrapText="1"/>
    </xf>
    <xf numFmtId="0" fontId="22" fillId="0" borderId="14" xfId="0" applyFont="1" applyBorder="1" applyAlignment="1">
      <alignment horizontal="right" vertical="center" wrapText="1"/>
    </xf>
    <xf numFmtId="2" fontId="20" fillId="0" borderId="8" xfId="0" applyNumberFormat="1" applyFont="1" applyBorder="1"/>
    <xf numFmtId="2" fontId="20" fillId="0" borderId="14" xfId="0" applyNumberFormat="1" applyFont="1" applyBorder="1"/>
    <xf numFmtId="164" fontId="20" fillId="0" borderId="8" xfId="0" applyNumberFormat="1" applyFont="1" applyBorder="1"/>
    <xf numFmtId="164" fontId="20" fillId="0" borderId="14" xfId="0" applyNumberFormat="1" applyFont="1" applyBorder="1"/>
    <xf numFmtId="1" fontId="20" fillId="0" borderId="8" xfId="0" applyNumberFormat="1" applyFont="1" applyBorder="1"/>
    <xf numFmtId="1" fontId="20" fillId="0" borderId="14" xfId="0" applyNumberFormat="1" applyFont="1" applyBorder="1"/>
    <xf numFmtId="165" fontId="20" fillId="0" borderId="8" xfId="0" applyNumberFormat="1" applyFont="1" applyBorder="1"/>
    <xf numFmtId="0" fontId="20" fillId="0" borderId="18" xfId="0" applyFont="1" applyBorder="1"/>
    <xf numFmtId="1" fontId="20" fillId="0" borderId="19" xfId="0" applyNumberFormat="1" applyFont="1" applyBorder="1"/>
    <xf numFmtId="1" fontId="20" fillId="0" borderId="20" xfId="0" applyNumberFormat="1" applyFont="1" applyBorder="1"/>
    <xf numFmtId="0" fontId="22" fillId="0" borderId="0" xfId="0" applyFont="1" applyAlignment="1">
      <alignment horizontal="right" vertical="center" wrapText="1"/>
    </xf>
    <xf numFmtId="0" fontId="22" fillId="0" borderId="0" xfId="0" applyFont="1" applyAlignment="1">
      <alignment horizontal="right" vertical="center"/>
    </xf>
    <xf numFmtId="2" fontId="20" fillId="0" borderId="0" xfId="0" applyNumberFormat="1" applyFont="1"/>
    <xf numFmtId="164" fontId="20" fillId="0" borderId="0" xfId="0" applyNumberFormat="1" applyFont="1"/>
    <xf numFmtId="1" fontId="20" fillId="0" borderId="0" xfId="0" applyNumberFormat="1" applyFont="1"/>
    <xf numFmtId="165" fontId="20" fillId="0" borderId="0" xfId="0" applyNumberFormat="1" applyFont="1"/>
    <xf numFmtId="0" fontId="20" fillId="0" borderId="0" xfId="0" applyFont="1"/>
    <xf numFmtId="1" fontId="18" fillId="0" borderId="4" xfId="0" applyNumberFormat="1" applyFont="1" applyBorder="1"/>
    <xf numFmtId="2" fontId="8" fillId="0" borderId="4" xfId="0" applyNumberFormat="1" applyFont="1" applyBorder="1"/>
    <xf numFmtId="165" fontId="8" fillId="0" borderId="4" xfId="0" applyNumberFormat="1" applyFont="1" applyBorder="1"/>
    <xf numFmtId="1" fontId="8" fillId="0" borderId="4" xfId="0" applyNumberFormat="1" applyFont="1" applyBorder="1"/>
    <xf numFmtId="167" fontId="9" fillId="0" borderId="4" xfId="0" applyNumberFormat="1" applyFont="1" applyBorder="1"/>
    <xf numFmtId="0" fontId="1" fillId="0" borderId="0" xfId="0" applyFont="1"/>
    <xf numFmtId="165" fontId="23" fillId="0" borderId="0" xfId="0" applyNumberFormat="1" applyFont="1"/>
    <xf numFmtId="1" fontId="1" fillId="0" borderId="0" xfId="0" applyNumberFormat="1" applyFont="1"/>
    <xf numFmtId="1" fontId="23" fillId="0" borderId="0" xfId="0" applyNumberFormat="1" applyFont="1"/>
    <xf numFmtId="0" fontId="24" fillId="0" borderId="0" xfId="0" applyFont="1" applyAlignment="1">
      <alignment horizontal="left"/>
    </xf>
    <xf numFmtId="166" fontId="10" fillId="0" borderId="0" xfId="0" applyNumberFormat="1" applyFont="1"/>
    <xf numFmtId="0" fontId="9" fillId="0" borderId="4" xfId="0" applyFont="1" applyBorder="1" applyAlignment="1">
      <alignment horizontal="left"/>
    </xf>
    <xf numFmtId="2" fontId="9" fillId="0" borderId="4" xfId="0" applyNumberFormat="1" applyFont="1" applyBorder="1"/>
    <xf numFmtId="0" fontId="25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right" vertical="center" wrapText="1"/>
    </xf>
    <xf numFmtId="0" fontId="13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1" fontId="9" fillId="0" borderId="4" xfId="0" applyNumberFormat="1" applyFont="1" applyBorder="1"/>
    <xf numFmtId="168" fontId="9" fillId="0" borderId="4" xfId="0" applyNumberFormat="1" applyFont="1" applyBorder="1"/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 wrapText="1"/>
    </xf>
    <xf numFmtId="1" fontId="18" fillId="0" borderId="0" xfId="0" applyNumberFormat="1" applyFont="1"/>
    <xf numFmtId="166" fontId="18" fillId="0" borderId="0" xfId="0" applyNumberFormat="1" applyFont="1"/>
    <xf numFmtId="0" fontId="9" fillId="0" borderId="0" xfId="0" applyFont="1" applyAlignment="1">
      <alignment horizontal="right" wrapText="1"/>
    </xf>
    <xf numFmtId="0" fontId="26" fillId="0" borderId="0" xfId="0" applyFont="1" applyAlignment="1">
      <alignment horizontal="right" vertical="center" wrapText="1"/>
    </xf>
    <xf numFmtId="166" fontId="0" fillId="0" borderId="0" xfId="0" applyNumberFormat="1"/>
    <xf numFmtId="0" fontId="0" fillId="0" borderId="4" xfId="0" applyBorder="1" applyAlignment="1">
      <alignment horizontal="left"/>
    </xf>
    <xf numFmtId="2" fontId="0" fillId="0" borderId="4" xfId="0" applyNumberFormat="1" applyBorder="1"/>
    <xf numFmtId="0" fontId="9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165" fontId="9" fillId="2" borderId="3" xfId="0" applyNumberFormat="1" applyFont="1" applyFill="1" applyBorder="1"/>
    <xf numFmtId="165" fontId="14" fillId="2" borderId="1" xfId="0" applyNumberFormat="1" applyFont="1" applyFill="1" applyBorder="1"/>
    <xf numFmtId="0" fontId="7" fillId="0" borderId="0" xfId="0" applyFont="1"/>
    <xf numFmtId="0" fontId="27" fillId="0" borderId="0" xfId="0" applyFont="1" applyAlignment="1">
      <alignment horizontal="left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26" fillId="0" borderId="0" xfId="0" applyFont="1" applyAlignment="1">
      <alignment horizontal="left"/>
    </xf>
    <xf numFmtId="0" fontId="7" fillId="2" borderId="0" xfId="0" applyFont="1" applyFill="1" applyAlignment="1">
      <alignment horizontal="left" vertical="center"/>
    </xf>
    <xf numFmtId="2" fontId="28" fillId="0" borderId="0" xfId="0" applyNumberFormat="1" applyFont="1"/>
    <xf numFmtId="164" fontId="28" fillId="0" borderId="0" xfId="0" applyNumberFormat="1" applyFont="1"/>
    <xf numFmtId="1" fontId="28" fillId="0" borderId="0" xfId="0" applyNumberFormat="1" applyFont="1"/>
    <xf numFmtId="0" fontId="4" fillId="0" borderId="16" xfId="0" applyFont="1" applyBorder="1"/>
    <xf numFmtId="0" fontId="4" fillId="0" borderId="22" xfId="0" applyFont="1" applyBorder="1"/>
    <xf numFmtId="0" fontId="22" fillId="0" borderId="13" xfId="0" applyFont="1" applyBorder="1"/>
    <xf numFmtId="164" fontId="22" fillId="0" borderId="0" xfId="0" applyNumberFormat="1" applyFont="1"/>
    <xf numFmtId="165" fontId="20" fillId="0" borderId="14" xfId="0" applyNumberFormat="1" applyFont="1" applyBorder="1"/>
    <xf numFmtId="1" fontId="20" fillId="0" borderId="21" xfId="0" applyNumberFormat="1" applyFont="1" applyBorder="1"/>
    <xf numFmtId="0" fontId="24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right" vertical="center" wrapText="1"/>
    </xf>
    <xf numFmtId="0" fontId="26" fillId="2" borderId="0" xfId="0" applyFont="1" applyFill="1" applyAlignment="1">
      <alignment horizontal="left" vertical="center" wrapText="1"/>
    </xf>
    <xf numFmtId="0" fontId="26" fillId="2" borderId="0" xfId="0" applyFont="1" applyFill="1" applyAlignment="1">
      <alignment horizontal="right" vertical="center" wrapText="1"/>
    </xf>
    <xf numFmtId="0" fontId="8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right" wrapText="1"/>
    </xf>
    <xf numFmtId="0" fontId="8" fillId="2" borderId="0" xfId="0" applyFont="1" applyFill="1" applyAlignment="1">
      <alignment horizontal="right" wrapText="1"/>
    </xf>
    <xf numFmtId="169" fontId="8" fillId="0" borderId="0" xfId="0" applyNumberFormat="1" applyFont="1"/>
    <xf numFmtId="167" fontId="8" fillId="0" borderId="0" xfId="0" applyNumberFormat="1" applyFont="1"/>
    <xf numFmtId="168" fontId="8" fillId="0" borderId="0" xfId="0" applyNumberFormat="1" applyFont="1"/>
    <xf numFmtId="170" fontId="8" fillId="0" borderId="0" xfId="0" applyNumberFormat="1" applyFont="1"/>
    <xf numFmtId="167" fontId="29" fillId="0" borderId="0" xfId="0" applyNumberFormat="1" applyFont="1"/>
    <xf numFmtId="0" fontId="9" fillId="0" borderId="11" xfId="0" applyFont="1" applyBorder="1"/>
    <xf numFmtId="0" fontId="4" fillId="3" borderId="0" xfId="0" applyFont="1" applyFill="1" applyAlignment="1">
      <alignment horizontal="left"/>
    </xf>
    <xf numFmtId="0" fontId="1" fillId="3" borderId="0" xfId="0" applyFont="1" applyFill="1"/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horizontal="right"/>
    </xf>
    <xf numFmtId="0" fontId="4" fillId="0" borderId="11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166" fontId="9" fillId="0" borderId="1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FF2B8"/>
      <color rgb="FFE7F2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8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9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0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1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2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3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4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5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6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7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8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0.xml"/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1.xml"/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2.xml"/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3.xml"/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4.xml"/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5.xml"/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6.xml"/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r>
              <a:rPr lang="en-US">
                <a:latin typeface="Helvetica" pitchFamily="2" charset="0"/>
              </a:rPr>
              <a:t>MgO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'STable04A-10 KV XRF3'!$E$60</c:f>
              <c:strCache>
                <c:ptCount val="1"/>
                <c:pt idx="0">
                  <c:v>Mg calc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1"/>
                </a:solidFill>
              </a:ln>
              <a:effectLst/>
            </c:spPr>
          </c:marker>
          <c:xVal>
            <c:numRef>
              <c:f>'STable04A-10 KV XRF3'!$D$61:$D$90</c:f>
              <c:numCache>
                <c:formatCode>0.00</c:formatCode>
                <c:ptCount val="30"/>
                <c:pt idx="0">
                  <c:v>9.68</c:v>
                </c:pt>
                <c:pt idx="1">
                  <c:v>9.68</c:v>
                </c:pt>
                <c:pt idx="2">
                  <c:v>9.68</c:v>
                </c:pt>
                <c:pt idx="3">
                  <c:v>9.68</c:v>
                </c:pt>
                <c:pt idx="4">
                  <c:v>9.68</c:v>
                </c:pt>
                <c:pt idx="7">
                  <c:v>9.68</c:v>
                </c:pt>
                <c:pt idx="8">
                  <c:v>9.68</c:v>
                </c:pt>
                <c:pt idx="9">
                  <c:v>9.68</c:v>
                </c:pt>
                <c:pt idx="10">
                  <c:v>7.23</c:v>
                </c:pt>
                <c:pt idx="11">
                  <c:v>7.23</c:v>
                </c:pt>
                <c:pt idx="12">
                  <c:v>7.23</c:v>
                </c:pt>
                <c:pt idx="13">
                  <c:v>7.23</c:v>
                </c:pt>
                <c:pt idx="14">
                  <c:v>7.23</c:v>
                </c:pt>
                <c:pt idx="17">
                  <c:v>7.23</c:v>
                </c:pt>
                <c:pt idx="18">
                  <c:v>7.23</c:v>
                </c:pt>
                <c:pt idx="19">
                  <c:v>7.23</c:v>
                </c:pt>
                <c:pt idx="20">
                  <c:v>3.48</c:v>
                </c:pt>
                <c:pt idx="21">
                  <c:v>3.48</c:v>
                </c:pt>
                <c:pt idx="23">
                  <c:v>3.48</c:v>
                </c:pt>
                <c:pt idx="24">
                  <c:v>3.48</c:v>
                </c:pt>
                <c:pt idx="25">
                  <c:v>3.48</c:v>
                </c:pt>
                <c:pt idx="27">
                  <c:v>3.48</c:v>
                </c:pt>
                <c:pt idx="28">
                  <c:v>3.48</c:v>
                </c:pt>
                <c:pt idx="29">
                  <c:v>3.48</c:v>
                </c:pt>
              </c:numCache>
            </c:numRef>
          </c:xVal>
          <c:yVal>
            <c:numRef>
              <c:f>'STable04A-10 KV XRF3'!$E$61:$E$90</c:f>
              <c:numCache>
                <c:formatCode>0.00</c:formatCode>
                <c:ptCount val="30"/>
                <c:pt idx="0">
                  <c:v>11.885870043453382</c:v>
                </c:pt>
                <c:pt idx="1">
                  <c:v>10.21756515242239</c:v>
                </c:pt>
                <c:pt idx="2">
                  <c:v>10.457175403258896</c:v>
                </c:pt>
                <c:pt idx="3">
                  <c:v>10.570283554273303</c:v>
                </c:pt>
                <c:pt idx="4">
                  <c:v>10.665718073372595</c:v>
                </c:pt>
                <c:pt idx="7">
                  <c:v>11.236403716528637</c:v>
                </c:pt>
                <c:pt idx="8">
                  <c:v>11.63359759668028</c:v>
                </c:pt>
                <c:pt idx="9">
                  <c:v>10.221967385348544</c:v>
                </c:pt>
                <c:pt idx="10">
                  <c:v>7.865401533389222</c:v>
                </c:pt>
                <c:pt idx="11">
                  <c:v>7.9220588430489567</c:v>
                </c:pt>
                <c:pt idx="12">
                  <c:v>7.8944058903970733</c:v>
                </c:pt>
                <c:pt idx="13">
                  <c:v>6.5232415265808772</c:v>
                </c:pt>
                <c:pt idx="14">
                  <c:v>6.518996292123127</c:v>
                </c:pt>
                <c:pt idx="17">
                  <c:v>7.0496423210026631</c:v>
                </c:pt>
                <c:pt idx="18">
                  <c:v>6.7880238799627772</c:v>
                </c:pt>
                <c:pt idx="19">
                  <c:v>7.1320399785988</c:v>
                </c:pt>
                <c:pt idx="20">
                  <c:v>3.527372636997407</c:v>
                </c:pt>
                <c:pt idx="21">
                  <c:v>3.2206752386222903</c:v>
                </c:pt>
                <c:pt idx="23">
                  <c:v>2.8888314142031279</c:v>
                </c:pt>
                <c:pt idx="24">
                  <c:v>2.8429358485626861</c:v>
                </c:pt>
                <c:pt idx="25">
                  <c:v>2.9535517353638978</c:v>
                </c:pt>
                <c:pt idx="27">
                  <c:v>3.4745907266956166</c:v>
                </c:pt>
                <c:pt idx="28">
                  <c:v>3.0385345575734601</c:v>
                </c:pt>
                <c:pt idx="29">
                  <c:v>3.0489005146868537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A5C-2B4A-9A1A-399E2B5EF0FD}"/>
            </c:ext>
          </c:extLst>
        </c:ser>
        <c:ser>
          <c:idx val="1"/>
          <c:order val="1"/>
          <c:tx>
            <c:strRef>
              <c:f>'STable04A-10 KV XRF3'!$F$60</c:f>
              <c:strCache>
                <c:ptCount val="1"/>
                <c:pt idx="0">
                  <c:v>Mg slope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2"/>
                </a:solidFill>
              </a:ln>
              <a:effectLst/>
            </c:spPr>
          </c:marker>
          <c:xVal>
            <c:numRef>
              <c:f>'STable04A-10 KV XRF3'!$D$61:$D$90</c:f>
              <c:numCache>
                <c:formatCode>0.00</c:formatCode>
                <c:ptCount val="30"/>
                <c:pt idx="0">
                  <c:v>9.68</c:v>
                </c:pt>
                <c:pt idx="1">
                  <c:v>9.68</c:v>
                </c:pt>
                <c:pt idx="2">
                  <c:v>9.68</c:v>
                </c:pt>
                <c:pt idx="3">
                  <c:v>9.68</c:v>
                </c:pt>
                <c:pt idx="4">
                  <c:v>9.68</c:v>
                </c:pt>
                <c:pt idx="7">
                  <c:v>9.68</c:v>
                </c:pt>
                <c:pt idx="8">
                  <c:v>9.68</c:v>
                </c:pt>
                <c:pt idx="9">
                  <c:v>9.68</c:v>
                </c:pt>
                <c:pt idx="10">
                  <c:v>7.23</c:v>
                </c:pt>
                <c:pt idx="11">
                  <c:v>7.23</c:v>
                </c:pt>
                <c:pt idx="12">
                  <c:v>7.23</c:v>
                </c:pt>
                <c:pt idx="13">
                  <c:v>7.23</c:v>
                </c:pt>
                <c:pt idx="14">
                  <c:v>7.23</c:v>
                </c:pt>
                <c:pt idx="17">
                  <c:v>7.23</c:v>
                </c:pt>
                <c:pt idx="18">
                  <c:v>7.23</c:v>
                </c:pt>
                <c:pt idx="19">
                  <c:v>7.23</c:v>
                </c:pt>
                <c:pt idx="20">
                  <c:v>3.48</c:v>
                </c:pt>
                <c:pt idx="21">
                  <c:v>3.48</c:v>
                </c:pt>
                <c:pt idx="23">
                  <c:v>3.48</c:v>
                </c:pt>
                <c:pt idx="24">
                  <c:v>3.48</c:v>
                </c:pt>
                <c:pt idx="25">
                  <c:v>3.48</c:v>
                </c:pt>
                <c:pt idx="27">
                  <c:v>3.48</c:v>
                </c:pt>
                <c:pt idx="28">
                  <c:v>3.48</c:v>
                </c:pt>
                <c:pt idx="29">
                  <c:v>3.48</c:v>
                </c:pt>
              </c:numCache>
            </c:numRef>
          </c:xVal>
          <c:yVal>
            <c:numRef>
              <c:f>'STable04A-10 KV XRF3'!$F$61:$F$90</c:f>
              <c:numCache>
                <c:formatCode>0.00</c:formatCode>
                <c:ptCount val="30"/>
                <c:pt idx="0">
                  <c:v>10.592005032255949</c:v>
                </c:pt>
                <c:pt idx="1">
                  <c:v>9.2795634139919763</c:v>
                </c:pt>
                <c:pt idx="2">
                  <c:v>9.4680628106257423</c:v>
                </c:pt>
                <c:pt idx="3">
                  <c:v>9.5570440547342184</c:v>
                </c:pt>
                <c:pt idx="4">
                  <c:v>9.6321215992276077</c:v>
                </c:pt>
                <c:pt idx="7">
                  <c:v>10.081075260545992</c:v>
                </c:pt>
                <c:pt idx="8">
                  <c:v>10.393544391118771</c:v>
                </c:pt>
                <c:pt idx="9">
                  <c:v>9.2830266141160305</c:v>
                </c:pt>
                <c:pt idx="10">
                  <c:v>7.4291358073943865</c:v>
                </c:pt>
                <c:pt idx="11">
                  <c:v>7.4737076429000364</c:v>
                </c:pt>
                <c:pt idx="12">
                  <c:v>7.4519532944453086</c:v>
                </c:pt>
                <c:pt idx="13">
                  <c:v>6.3732696639964974</c:v>
                </c:pt>
                <c:pt idx="14">
                  <c:v>6.3699299732651493</c:v>
                </c:pt>
                <c:pt idx="17">
                  <c:v>6.7873848021829115</c:v>
                </c:pt>
                <c:pt idx="18">
                  <c:v>6.5815717448862356</c:v>
                </c:pt>
                <c:pt idx="19">
                  <c:v>6.8522063558797326</c:v>
                </c:pt>
                <c:pt idx="20">
                  <c:v>4.0164444609475796</c:v>
                </c:pt>
                <c:pt idx="21">
                  <c:v>3.7751681618701163</c:v>
                </c:pt>
                <c:pt idx="23">
                  <c:v>3.5141093780272894</c:v>
                </c:pt>
                <c:pt idx="24">
                  <c:v>3.4780037172670086</c:v>
                </c:pt>
                <c:pt idx="25">
                  <c:v>3.565024317793672</c:v>
                </c:pt>
                <c:pt idx="27">
                  <c:v>3.9749213699682469</c:v>
                </c:pt>
                <c:pt idx="28">
                  <c:v>3.6318795990465071</c:v>
                </c:pt>
                <c:pt idx="29">
                  <c:v>3.640034411516277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A5C-2B4A-9A1A-399E2B5EF0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32271007"/>
        <c:axId val="1784145183"/>
      </c:scatterChart>
      <c:valAx>
        <c:axId val="1632271007"/>
        <c:scaling>
          <c:orientation val="minMax"/>
          <c:max val="1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1784145183"/>
        <c:crosses val="autoZero"/>
        <c:crossBetween val="midCat"/>
      </c:valAx>
      <c:valAx>
        <c:axId val="17841451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1632271007"/>
        <c:crosses val="autoZero"/>
        <c:crossBetween val="midCat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r>
              <a:rPr lang="en-US">
                <a:latin typeface="Helvetica" pitchFamily="2" charset="0"/>
              </a:rPr>
              <a:t>Al2O3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'STable04A-10 KV XRF3'!$I$60</c:f>
              <c:strCache>
                <c:ptCount val="1"/>
                <c:pt idx="0">
                  <c:v>Al calc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1"/>
                </a:solidFill>
              </a:ln>
              <a:effectLst/>
            </c:spPr>
          </c:marker>
          <c:xVal>
            <c:numRef>
              <c:f>'STable04A-10 KV XRF3'!$H$61:$H$90</c:f>
              <c:numCache>
                <c:formatCode>0.00</c:formatCode>
                <c:ptCount val="30"/>
                <c:pt idx="0">
                  <c:v>15.35</c:v>
                </c:pt>
                <c:pt idx="1">
                  <c:v>15.35</c:v>
                </c:pt>
                <c:pt idx="2">
                  <c:v>15.35</c:v>
                </c:pt>
                <c:pt idx="3">
                  <c:v>15.35</c:v>
                </c:pt>
                <c:pt idx="4">
                  <c:v>15.35</c:v>
                </c:pt>
                <c:pt idx="5">
                  <c:v>15.35</c:v>
                </c:pt>
                <c:pt idx="6">
                  <c:v>15.35</c:v>
                </c:pt>
                <c:pt idx="7">
                  <c:v>15.35</c:v>
                </c:pt>
                <c:pt idx="8">
                  <c:v>15.35</c:v>
                </c:pt>
                <c:pt idx="9">
                  <c:v>15.35</c:v>
                </c:pt>
                <c:pt idx="10">
                  <c:v>13.8</c:v>
                </c:pt>
                <c:pt idx="11">
                  <c:v>13.8</c:v>
                </c:pt>
                <c:pt idx="12">
                  <c:v>13.8</c:v>
                </c:pt>
                <c:pt idx="13">
                  <c:v>13.8</c:v>
                </c:pt>
                <c:pt idx="14">
                  <c:v>13.8</c:v>
                </c:pt>
                <c:pt idx="15">
                  <c:v>13.8</c:v>
                </c:pt>
                <c:pt idx="16">
                  <c:v>13.8</c:v>
                </c:pt>
                <c:pt idx="17">
                  <c:v>13.8</c:v>
                </c:pt>
                <c:pt idx="18">
                  <c:v>13.8</c:v>
                </c:pt>
                <c:pt idx="19">
                  <c:v>13.8</c:v>
                </c:pt>
                <c:pt idx="20">
                  <c:v>13.65</c:v>
                </c:pt>
                <c:pt idx="21">
                  <c:v>13.65</c:v>
                </c:pt>
                <c:pt idx="22">
                  <c:v>13.65</c:v>
                </c:pt>
                <c:pt idx="23">
                  <c:v>13.65</c:v>
                </c:pt>
                <c:pt idx="24">
                  <c:v>13.65</c:v>
                </c:pt>
                <c:pt idx="25">
                  <c:v>13.65</c:v>
                </c:pt>
                <c:pt idx="26">
                  <c:v>13.65</c:v>
                </c:pt>
                <c:pt idx="27">
                  <c:v>13.65</c:v>
                </c:pt>
                <c:pt idx="28">
                  <c:v>13.65</c:v>
                </c:pt>
                <c:pt idx="29">
                  <c:v>13.65</c:v>
                </c:pt>
              </c:numCache>
            </c:numRef>
          </c:xVal>
          <c:yVal>
            <c:numRef>
              <c:f>'STable04A-10 KV XRF3'!$I$61:$I$90</c:f>
              <c:numCache>
                <c:formatCode>0.00</c:formatCode>
                <c:ptCount val="30"/>
                <c:pt idx="0">
                  <c:v>16.283785238244342</c:v>
                </c:pt>
                <c:pt idx="1">
                  <c:v>15.515973620106323</c:v>
                </c:pt>
                <c:pt idx="2">
                  <c:v>16.25150981352008</c:v>
                </c:pt>
                <c:pt idx="3">
                  <c:v>15.575326242747078</c:v>
                </c:pt>
                <c:pt idx="4">
                  <c:v>15.830056570246473</c:v>
                </c:pt>
                <c:pt idx="5">
                  <c:v>16.095059430500722</c:v>
                </c:pt>
                <c:pt idx="6">
                  <c:v>16.090905537740046</c:v>
                </c:pt>
                <c:pt idx="7">
                  <c:v>15.828317615283877</c:v>
                </c:pt>
                <c:pt idx="8">
                  <c:v>16.148719782367895</c:v>
                </c:pt>
                <c:pt idx="9">
                  <c:v>15.445864792304214</c:v>
                </c:pt>
                <c:pt idx="10">
                  <c:v>13.522249528720668</c:v>
                </c:pt>
                <c:pt idx="11">
                  <c:v>13.640430607625683</c:v>
                </c:pt>
                <c:pt idx="12">
                  <c:v>13.708860748775376</c:v>
                </c:pt>
                <c:pt idx="13">
                  <c:v>12.073059448066378</c:v>
                </c:pt>
                <c:pt idx="14">
                  <c:v>12.39319987641837</c:v>
                </c:pt>
                <c:pt idx="15">
                  <c:v>13.94999285914191</c:v>
                </c:pt>
                <c:pt idx="16">
                  <c:v>13.559339872837711</c:v>
                </c:pt>
                <c:pt idx="17">
                  <c:v>13.142006650364205</c:v>
                </c:pt>
                <c:pt idx="18">
                  <c:v>13.109295282216756</c:v>
                </c:pt>
                <c:pt idx="19">
                  <c:v>13.475193412639058</c:v>
                </c:pt>
                <c:pt idx="20">
                  <c:v>13.969686716612642</c:v>
                </c:pt>
                <c:pt idx="21">
                  <c:v>13.696924713243982</c:v>
                </c:pt>
                <c:pt idx="22">
                  <c:v>13.766439775454995</c:v>
                </c:pt>
                <c:pt idx="23">
                  <c:v>14.360264464964162</c:v>
                </c:pt>
                <c:pt idx="24">
                  <c:v>13.589888486868798</c:v>
                </c:pt>
                <c:pt idx="25">
                  <c:v>13.848368322879056</c:v>
                </c:pt>
                <c:pt idx="26">
                  <c:v>13.477971565465966</c:v>
                </c:pt>
                <c:pt idx="27">
                  <c:v>13.549346400906323</c:v>
                </c:pt>
                <c:pt idx="28">
                  <c:v>13.472641438799908</c:v>
                </c:pt>
                <c:pt idx="29">
                  <c:v>13.321961091917023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56F-7E41-B083-F65558E71D89}"/>
            </c:ext>
          </c:extLst>
        </c:ser>
        <c:ser>
          <c:idx val="1"/>
          <c:order val="1"/>
          <c:tx>
            <c:strRef>
              <c:f>'STable04A-10 KV XRF3'!$J$60</c:f>
              <c:strCache>
                <c:ptCount val="1"/>
                <c:pt idx="0">
                  <c:v>Al slope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2"/>
                </a:solidFill>
              </a:ln>
              <a:effectLst/>
            </c:spPr>
          </c:marker>
          <c:xVal>
            <c:numRef>
              <c:f>'STable04A-10 KV XRF3'!$H$61:$H$90</c:f>
              <c:numCache>
                <c:formatCode>0.00</c:formatCode>
                <c:ptCount val="30"/>
                <c:pt idx="0">
                  <c:v>15.35</c:v>
                </c:pt>
                <c:pt idx="1">
                  <c:v>15.35</c:v>
                </c:pt>
                <c:pt idx="2">
                  <c:v>15.35</c:v>
                </c:pt>
                <c:pt idx="3">
                  <c:v>15.35</c:v>
                </c:pt>
                <c:pt idx="4">
                  <c:v>15.35</c:v>
                </c:pt>
                <c:pt idx="5">
                  <c:v>15.35</c:v>
                </c:pt>
                <c:pt idx="6">
                  <c:v>15.35</c:v>
                </c:pt>
                <c:pt idx="7">
                  <c:v>15.35</c:v>
                </c:pt>
                <c:pt idx="8">
                  <c:v>15.35</c:v>
                </c:pt>
                <c:pt idx="9">
                  <c:v>15.35</c:v>
                </c:pt>
                <c:pt idx="10">
                  <c:v>13.8</c:v>
                </c:pt>
                <c:pt idx="11">
                  <c:v>13.8</c:v>
                </c:pt>
                <c:pt idx="12">
                  <c:v>13.8</c:v>
                </c:pt>
                <c:pt idx="13">
                  <c:v>13.8</c:v>
                </c:pt>
                <c:pt idx="14">
                  <c:v>13.8</c:v>
                </c:pt>
                <c:pt idx="15">
                  <c:v>13.8</c:v>
                </c:pt>
                <c:pt idx="16">
                  <c:v>13.8</c:v>
                </c:pt>
                <c:pt idx="17">
                  <c:v>13.8</c:v>
                </c:pt>
                <c:pt idx="18">
                  <c:v>13.8</c:v>
                </c:pt>
                <c:pt idx="19">
                  <c:v>13.8</c:v>
                </c:pt>
                <c:pt idx="20">
                  <c:v>13.65</c:v>
                </c:pt>
                <c:pt idx="21">
                  <c:v>13.65</c:v>
                </c:pt>
                <c:pt idx="22">
                  <c:v>13.65</c:v>
                </c:pt>
                <c:pt idx="23">
                  <c:v>13.65</c:v>
                </c:pt>
                <c:pt idx="24">
                  <c:v>13.65</c:v>
                </c:pt>
                <c:pt idx="25">
                  <c:v>13.65</c:v>
                </c:pt>
                <c:pt idx="26">
                  <c:v>13.65</c:v>
                </c:pt>
                <c:pt idx="27">
                  <c:v>13.65</c:v>
                </c:pt>
                <c:pt idx="28">
                  <c:v>13.65</c:v>
                </c:pt>
                <c:pt idx="29">
                  <c:v>13.65</c:v>
                </c:pt>
              </c:numCache>
            </c:numRef>
          </c:xVal>
          <c:yVal>
            <c:numRef>
              <c:f>'STable04A-10 KV XRF3'!$J$61:$J$90</c:f>
              <c:numCache>
                <c:formatCode>0.00</c:formatCode>
                <c:ptCount val="30"/>
                <c:pt idx="0">
                  <c:v>15.412741427670216</c:v>
                </c:pt>
                <c:pt idx="1">
                  <c:v>14.971439509872274</c:v>
                </c:pt>
                <c:pt idx="2">
                  <c:v>15.394191035240494</c:v>
                </c:pt>
                <c:pt idx="3">
                  <c:v>15.0055525990454</c:v>
                </c:pt>
                <c:pt idx="4">
                  <c:v>15.151959581423952</c:v>
                </c:pt>
                <c:pt idx="5">
                  <c:v>15.304270731306966</c:v>
                </c:pt>
                <c:pt idx="6">
                  <c:v>15.301883269593299</c:v>
                </c:pt>
                <c:pt idx="7">
                  <c:v>15.150960112098625</c:v>
                </c:pt>
                <c:pt idx="8">
                  <c:v>15.335112171615101</c:v>
                </c:pt>
                <c:pt idx="9">
                  <c:v>14.931144261099321</c:v>
                </c:pt>
                <c:pt idx="10">
                  <c:v>13.825540901015472</c:v>
                </c:pt>
                <c:pt idx="11">
                  <c:v>13.893465813241583</c:v>
                </c:pt>
                <c:pt idx="12">
                  <c:v>13.932796232072409</c:v>
                </c:pt>
                <c:pt idx="13">
                  <c:v>12.992614768173949</c:v>
                </c:pt>
                <c:pt idx="14">
                  <c:v>13.176616392607553</c:v>
                </c:pt>
                <c:pt idx="15">
                  <c:v>14.071387600363332</c:v>
                </c:pt>
                <c:pt idx="16">
                  <c:v>13.846858682101319</c:v>
                </c:pt>
                <c:pt idx="17">
                  <c:v>13.606995221992479</c:v>
                </c:pt>
                <c:pt idx="18">
                  <c:v>13.5881942698367</c:v>
                </c:pt>
                <c:pt idx="19">
                  <c:v>13.798495264064449</c:v>
                </c:pt>
                <c:pt idx="20">
                  <c:v>14.082706701123685</c:v>
                </c:pt>
                <c:pt idx="21">
                  <c:v>13.925935961601793</c:v>
                </c:pt>
                <c:pt idx="22">
                  <c:v>13.965889941907477</c:v>
                </c:pt>
                <c:pt idx="23">
                  <c:v>14.307192376157772</c:v>
                </c:pt>
                <c:pt idx="24">
                  <c:v>13.864416585159208</c:v>
                </c:pt>
                <c:pt idx="25">
                  <c:v>14.012978608250293</c:v>
                </c:pt>
                <c:pt idx="26">
                  <c:v>13.800092015326724</c:v>
                </c:pt>
                <c:pt idx="27">
                  <c:v>13.841114905601199</c:v>
                </c:pt>
                <c:pt idx="28">
                  <c:v>13.797028509820592</c:v>
                </c:pt>
                <c:pt idx="29">
                  <c:v>13.71042455061621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56F-7E41-B083-F65558E71D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13630255"/>
        <c:axId val="220891487"/>
      </c:scatterChart>
      <c:valAx>
        <c:axId val="1513630255"/>
        <c:scaling>
          <c:orientation val="minMax"/>
          <c:max val="18"/>
          <c:min val="12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220891487"/>
        <c:crosses val="autoZero"/>
        <c:crossBetween val="midCat"/>
        <c:majorUnit val="2"/>
      </c:valAx>
      <c:valAx>
        <c:axId val="220891487"/>
        <c:scaling>
          <c:orientation val="minMax"/>
          <c:max val="18"/>
          <c:min val="1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1513630255"/>
        <c:crosses val="autoZero"/>
        <c:crossBetween val="midCat"/>
        <c:majorUnit val="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r>
              <a:rPr lang="en-US">
                <a:latin typeface="Helvetica" pitchFamily="2" charset="0"/>
              </a:rPr>
              <a:t>SiO2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'STable04A-10 KV XRF3'!$M$60</c:f>
              <c:strCache>
                <c:ptCount val="1"/>
                <c:pt idx="0">
                  <c:v>Si calc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1"/>
                </a:solidFill>
              </a:ln>
              <a:effectLst/>
            </c:spPr>
          </c:marker>
          <c:xVal>
            <c:numRef>
              <c:f>'STable04A-10 KV XRF3'!$L$61:$L$90</c:f>
              <c:numCache>
                <c:formatCode>0.00</c:formatCode>
                <c:ptCount val="30"/>
                <c:pt idx="0">
                  <c:v>47.77</c:v>
                </c:pt>
                <c:pt idx="1">
                  <c:v>47.77</c:v>
                </c:pt>
                <c:pt idx="2">
                  <c:v>47.77</c:v>
                </c:pt>
                <c:pt idx="3">
                  <c:v>47.77</c:v>
                </c:pt>
                <c:pt idx="4">
                  <c:v>47.77</c:v>
                </c:pt>
                <c:pt idx="5">
                  <c:v>47.77</c:v>
                </c:pt>
                <c:pt idx="6">
                  <c:v>47.77</c:v>
                </c:pt>
                <c:pt idx="7">
                  <c:v>47.77</c:v>
                </c:pt>
                <c:pt idx="8">
                  <c:v>47.77</c:v>
                </c:pt>
                <c:pt idx="9">
                  <c:v>47.77</c:v>
                </c:pt>
                <c:pt idx="10">
                  <c:v>49.94</c:v>
                </c:pt>
                <c:pt idx="11">
                  <c:v>49.94</c:v>
                </c:pt>
                <c:pt idx="12">
                  <c:v>49.94</c:v>
                </c:pt>
                <c:pt idx="13">
                  <c:v>49.94</c:v>
                </c:pt>
                <c:pt idx="14">
                  <c:v>49.94</c:v>
                </c:pt>
                <c:pt idx="15">
                  <c:v>49.94</c:v>
                </c:pt>
                <c:pt idx="16">
                  <c:v>49.94</c:v>
                </c:pt>
                <c:pt idx="17">
                  <c:v>49.94</c:v>
                </c:pt>
                <c:pt idx="18">
                  <c:v>49.94</c:v>
                </c:pt>
                <c:pt idx="19">
                  <c:v>49.94</c:v>
                </c:pt>
                <c:pt idx="20">
                  <c:v>54.11</c:v>
                </c:pt>
                <c:pt idx="21">
                  <c:v>54.11</c:v>
                </c:pt>
                <c:pt idx="22">
                  <c:v>54.11</c:v>
                </c:pt>
                <c:pt idx="23">
                  <c:v>54.11</c:v>
                </c:pt>
                <c:pt idx="24">
                  <c:v>54.11</c:v>
                </c:pt>
                <c:pt idx="25">
                  <c:v>54.11</c:v>
                </c:pt>
                <c:pt idx="26">
                  <c:v>54.11</c:v>
                </c:pt>
                <c:pt idx="27">
                  <c:v>54.11</c:v>
                </c:pt>
                <c:pt idx="28">
                  <c:v>54.11</c:v>
                </c:pt>
                <c:pt idx="29">
                  <c:v>54.11</c:v>
                </c:pt>
              </c:numCache>
            </c:numRef>
          </c:xVal>
          <c:yVal>
            <c:numRef>
              <c:f>'STable04A-10 KV XRF3'!$M$61:$M$90</c:f>
              <c:numCache>
                <c:formatCode>0.00</c:formatCode>
                <c:ptCount val="30"/>
                <c:pt idx="0">
                  <c:v>48.094947212776077</c:v>
                </c:pt>
                <c:pt idx="1">
                  <c:v>46.154589956640969</c:v>
                </c:pt>
                <c:pt idx="2">
                  <c:v>48.16901775680045</c:v>
                </c:pt>
                <c:pt idx="3">
                  <c:v>46.171208288090661</c:v>
                </c:pt>
                <c:pt idx="4">
                  <c:v>46.469465549832222</c:v>
                </c:pt>
                <c:pt idx="5">
                  <c:v>48.322619325990651</c:v>
                </c:pt>
                <c:pt idx="6">
                  <c:v>47.867839125325624</c:v>
                </c:pt>
                <c:pt idx="7">
                  <c:v>46.775419394385743</c:v>
                </c:pt>
                <c:pt idx="8">
                  <c:v>47.81675569368246</c:v>
                </c:pt>
                <c:pt idx="9">
                  <c:v>45.855092298096416</c:v>
                </c:pt>
                <c:pt idx="10">
                  <c:v>49.357613240313874</c:v>
                </c:pt>
                <c:pt idx="11">
                  <c:v>49.762261889529817</c:v>
                </c:pt>
                <c:pt idx="12">
                  <c:v>49.815166857503399</c:v>
                </c:pt>
                <c:pt idx="13">
                  <c:v>45.859664437297837</c:v>
                </c:pt>
                <c:pt idx="14">
                  <c:v>46.228076366780336</c:v>
                </c:pt>
                <c:pt idx="15">
                  <c:v>52.380663891566719</c:v>
                </c:pt>
                <c:pt idx="16">
                  <c:v>50.810977031385036</c:v>
                </c:pt>
                <c:pt idx="17">
                  <c:v>47.994562031715496</c:v>
                </c:pt>
                <c:pt idx="18">
                  <c:v>48.112616031361995</c:v>
                </c:pt>
                <c:pt idx="19">
                  <c:v>49.521529308905137</c:v>
                </c:pt>
                <c:pt idx="20">
                  <c:v>56.516093974461292</c:v>
                </c:pt>
                <c:pt idx="21">
                  <c:v>55.852843405413758</c:v>
                </c:pt>
                <c:pt idx="22">
                  <c:v>56.320578760538922</c:v>
                </c:pt>
                <c:pt idx="23">
                  <c:v>58.076126126252994</c:v>
                </c:pt>
                <c:pt idx="24">
                  <c:v>55.08713947811647</c:v>
                </c:pt>
                <c:pt idx="25">
                  <c:v>56.712506914050223</c:v>
                </c:pt>
                <c:pt idx="26">
                  <c:v>55.501223562409209</c:v>
                </c:pt>
                <c:pt idx="27">
                  <c:v>55.457377772869442</c:v>
                </c:pt>
                <c:pt idx="28">
                  <c:v>54.840656704312302</c:v>
                </c:pt>
                <c:pt idx="29">
                  <c:v>54.260607857149466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9B0-4444-B733-39AE7F31218E}"/>
            </c:ext>
          </c:extLst>
        </c:ser>
        <c:ser>
          <c:idx val="1"/>
          <c:order val="1"/>
          <c:tx>
            <c:strRef>
              <c:f>'STable04A-10 KV XRF3'!$N$60</c:f>
              <c:strCache>
                <c:ptCount val="1"/>
                <c:pt idx="0">
                  <c:v>Si slope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2"/>
                </a:solidFill>
              </a:ln>
              <a:effectLst/>
            </c:spPr>
          </c:marker>
          <c:xVal>
            <c:numRef>
              <c:f>'STable04A-10 KV XRF3'!$L$61:$L$90</c:f>
              <c:numCache>
                <c:formatCode>0.00</c:formatCode>
                <c:ptCount val="30"/>
                <c:pt idx="0">
                  <c:v>47.77</c:v>
                </c:pt>
                <c:pt idx="1">
                  <c:v>47.77</c:v>
                </c:pt>
                <c:pt idx="2">
                  <c:v>47.77</c:v>
                </c:pt>
                <c:pt idx="3">
                  <c:v>47.77</c:v>
                </c:pt>
                <c:pt idx="4">
                  <c:v>47.77</c:v>
                </c:pt>
                <c:pt idx="5">
                  <c:v>47.77</c:v>
                </c:pt>
                <c:pt idx="6">
                  <c:v>47.77</c:v>
                </c:pt>
                <c:pt idx="7">
                  <c:v>47.77</c:v>
                </c:pt>
                <c:pt idx="8">
                  <c:v>47.77</c:v>
                </c:pt>
                <c:pt idx="9">
                  <c:v>47.77</c:v>
                </c:pt>
                <c:pt idx="10">
                  <c:v>49.94</c:v>
                </c:pt>
                <c:pt idx="11">
                  <c:v>49.94</c:v>
                </c:pt>
                <c:pt idx="12">
                  <c:v>49.94</c:v>
                </c:pt>
                <c:pt idx="13">
                  <c:v>49.94</c:v>
                </c:pt>
                <c:pt idx="14">
                  <c:v>49.94</c:v>
                </c:pt>
                <c:pt idx="15">
                  <c:v>49.94</c:v>
                </c:pt>
                <c:pt idx="16">
                  <c:v>49.94</c:v>
                </c:pt>
                <c:pt idx="17">
                  <c:v>49.94</c:v>
                </c:pt>
                <c:pt idx="18">
                  <c:v>49.94</c:v>
                </c:pt>
                <c:pt idx="19">
                  <c:v>49.94</c:v>
                </c:pt>
                <c:pt idx="20">
                  <c:v>54.11</c:v>
                </c:pt>
                <c:pt idx="21">
                  <c:v>54.11</c:v>
                </c:pt>
                <c:pt idx="22">
                  <c:v>54.11</c:v>
                </c:pt>
                <c:pt idx="23">
                  <c:v>54.11</c:v>
                </c:pt>
                <c:pt idx="24">
                  <c:v>54.11</c:v>
                </c:pt>
                <c:pt idx="25">
                  <c:v>54.11</c:v>
                </c:pt>
                <c:pt idx="26">
                  <c:v>54.11</c:v>
                </c:pt>
                <c:pt idx="27">
                  <c:v>54.11</c:v>
                </c:pt>
                <c:pt idx="28">
                  <c:v>54.11</c:v>
                </c:pt>
                <c:pt idx="29">
                  <c:v>54.11</c:v>
                </c:pt>
              </c:numCache>
            </c:numRef>
          </c:xVal>
          <c:yVal>
            <c:numRef>
              <c:f>'STable04A-10 KV XRF3'!$N$61:$N$90</c:f>
              <c:numCache>
                <c:formatCode>0.00</c:formatCode>
                <c:ptCount val="30"/>
                <c:pt idx="0">
                  <c:v>49.021662682941553</c:v>
                </c:pt>
                <c:pt idx="1">
                  <c:v>47.82833612323364</c:v>
                </c:pt>
                <c:pt idx="2">
                  <c:v>49.067216328898667</c:v>
                </c:pt>
                <c:pt idx="3">
                  <c:v>47.838556455718418</c:v>
                </c:pt>
                <c:pt idx="4">
                  <c:v>48.021985724187715</c:v>
                </c:pt>
                <c:pt idx="5">
                  <c:v>49.161681835983984</c:v>
                </c:pt>
                <c:pt idx="6">
                  <c:v>48.881990407734399</c:v>
                </c:pt>
                <c:pt idx="7">
                  <c:v>48.210148418246277</c:v>
                </c:pt>
                <c:pt idx="8">
                  <c:v>48.850573917009271</c:v>
                </c:pt>
                <c:pt idx="9">
                  <c:v>47.644144006353358</c:v>
                </c:pt>
                <c:pt idx="10">
                  <c:v>49.798206745607089</c:v>
                </c:pt>
                <c:pt idx="11">
                  <c:v>50.047067092809925</c:v>
                </c:pt>
                <c:pt idx="12">
                  <c:v>50.07960383480615</c:v>
                </c:pt>
                <c:pt idx="13">
                  <c:v>47.646955888096528</c:v>
                </c:pt>
                <c:pt idx="14">
                  <c:v>47.873530524790169</c:v>
                </c:pt>
                <c:pt idx="15">
                  <c:v>51.657393563949938</c:v>
                </c:pt>
                <c:pt idx="16">
                  <c:v>50.69203060578505</c:v>
                </c:pt>
                <c:pt idx="17">
                  <c:v>48.95992544234737</c:v>
                </c:pt>
                <c:pt idx="18">
                  <c:v>49.032529068722091</c:v>
                </c:pt>
                <c:pt idx="19">
                  <c:v>49.899015706222144</c:v>
                </c:pt>
                <c:pt idx="20">
                  <c:v>54.200697658146879</c:v>
                </c:pt>
                <c:pt idx="21">
                  <c:v>53.792796217686217</c:v>
                </c:pt>
                <c:pt idx="22">
                  <c:v>54.080455111645279</c:v>
                </c:pt>
                <c:pt idx="23">
                  <c:v>55.160122936582141</c:v>
                </c:pt>
                <c:pt idx="24">
                  <c:v>53.321885600361796</c:v>
                </c:pt>
                <c:pt idx="25">
                  <c:v>54.32149230910133</c:v>
                </c:pt>
                <c:pt idx="26">
                  <c:v>53.576548773432876</c:v>
                </c:pt>
                <c:pt idx="27">
                  <c:v>53.549583458141711</c:v>
                </c:pt>
                <c:pt idx="28">
                  <c:v>53.170297824677206</c:v>
                </c:pt>
                <c:pt idx="29">
                  <c:v>52.813565736780106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9B0-4444-B733-39AE7F3121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31926799"/>
        <c:axId val="259254815"/>
      </c:scatterChart>
      <c:valAx>
        <c:axId val="1631926799"/>
        <c:scaling>
          <c:orientation val="minMax"/>
          <c:max val="60"/>
          <c:min val="4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259254815"/>
        <c:crosses val="autoZero"/>
        <c:crossBetween val="midCat"/>
        <c:majorUnit val="5"/>
      </c:valAx>
      <c:valAx>
        <c:axId val="259254815"/>
        <c:scaling>
          <c:orientation val="minMax"/>
          <c:min val="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1631926799"/>
        <c:crosses val="autoZero"/>
        <c:crossBetween val="midCat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r>
              <a:rPr lang="en-US">
                <a:latin typeface="Helvetica" pitchFamily="2" charset="0"/>
              </a:rPr>
              <a:t>K2O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'STable04A-10 KV XRF3'!$U$60</c:f>
              <c:strCache>
                <c:ptCount val="1"/>
                <c:pt idx="0">
                  <c:v>K calc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1"/>
                </a:solidFill>
              </a:ln>
              <a:effectLst/>
            </c:spPr>
          </c:marker>
          <c:xVal>
            <c:numRef>
              <c:f>'STable04A-10 KV XRF3'!$T$61:$T$90</c:f>
              <c:numCache>
                <c:formatCode>0.000</c:formatCode>
                <c:ptCount val="30"/>
                <c:pt idx="0">
                  <c:v>2.7E-2</c:v>
                </c:pt>
                <c:pt idx="1">
                  <c:v>2.7E-2</c:v>
                </c:pt>
                <c:pt idx="2">
                  <c:v>2.7E-2</c:v>
                </c:pt>
                <c:pt idx="3">
                  <c:v>2.7E-2</c:v>
                </c:pt>
                <c:pt idx="4">
                  <c:v>2.7E-2</c:v>
                </c:pt>
                <c:pt idx="5">
                  <c:v>2.7E-2</c:v>
                </c:pt>
                <c:pt idx="6">
                  <c:v>2.7E-2</c:v>
                </c:pt>
                <c:pt idx="7">
                  <c:v>2.7E-2</c:v>
                </c:pt>
                <c:pt idx="8">
                  <c:v>2.7E-2</c:v>
                </c:pt>
                <c:pt idx="9">
                  <c:v>2.7E-2</c:v>
                </c:pt>
                <c:pt idx="10" formatCode="0.00">
                  <c:v>0.52</c:v>
                </c:pt>
                <c:pt idx="11" formatCode="0.00">
                  <c:v>0.52</c:v>
                </c:pt>
                <c:pt idx="12" formatCode="0.00">
                  <c:v>0.52</c:v>
                </c:pt>
                <c:pt idx="13" formatCode="0.00">
                  <c:v>0.52</c:v>
                </c:pt>
                <c:pt idx="14" formatCode="0.00">
                  <c:v>0.52</c:v>
                </c:pt>
                <c:pt idx="15" formatCode="0.00">
                  <c:v>0.52</c:v>
                </c:pt>
                <c:pt idx="16" formatCode="0.00">
                  <c:v>0.52</c:v>
                </c:pt>
                <c:pt idx="17" formatCode="0.00">
                  <c:v>0.52</c:v>
                </c:pt>
                <c:pt idx="18" formatCode="0.00">
                  <c:v>0.52</c:v>
                </c:pt>
                <c:pt idx="19" formatCode="0.00">
                  <c:v>0.52</c:v>
                </c:pt>
                <c:pt idx="20" formatCode="0.00">
                  <c:v>1.69</c:v>
                </c:pt>
                <c:pt idx="21" formatCode="0.00">
                  <c:v>1.69</c:v>
                </c:pt>
                <c:pt idx="22" formatCode="0.00">
                  <c:v>1.69</c:v>
                </c:pt>
                <c:pt idx="23" formatCode="0.00">
                  <c:v>1.69</c:v>
                </c:pt>
                <c:pt idx="24" formatCode="0.00">
                  <c:v>1.69</c:v>
                </c:pt>
                <c:pt idx="25" formatCode="0.00">
                  <c:v>1.69</c:v>
                </c:pt>
                <c:pt idx="26" formatCode="0.00">
                  <c:v>1.69</c:v>
                </c:pt>
                <c:pt idx="27" formatCode="0.00">
                  <c:v>1.69</c:v>
                </c:pt>
                <c:pt idx="28" formatCode="0.00">
                  <c:v>1.69</c:v>
                </c:pt>
                <c:pt idx="29" formatCode="0.00">
                  <c:v>1.69</c:v>
                </c:pt>
              </c:numCache>
            </c:numRef>
          </c:xVal>
          <c:yVal>
            <c:numRef>
              <c:f>'STable04A-10 KV XRF3'!$U$61:$U$90</c:f>
              <c:numCache>
                <c:formatCode>0.000</c:formatCode>
                <c:ptCount val="30"/>
                <c:pt idx="0">
                  <c:v>1.2895601045281688E-2</c:v>
                </c:pt>
                <c:pt idx="1">
                  <c:v>1.7436296639400072E-2</c:v>
                </c:pt>
                <c:pt idx="2">
                  <c:v>1.4904555261808186E-2</c:v>
                </c:pt>
                <c:pt idx="3">
                  <c:v>1.3820377024134254E-2</c:v>
                </c:pt>
                <c:pt idx="4">
                  <c:v>1.0433471521772278E-2</c:v>
                </c:pt>
                <c:pt idx="5">
                  <c:v>1.6358496062694135E-2</c:v>
                </c:pt>
                <c:pt idx="6">
                  <c:v>4.0225545996402353E-3</c:v>
                </c:pt>
                <c:pt idx="7">
                  <c:v>9.4587039226679947E-3</c:v>
                </c:pt>
                <c:pt idx="8">
                  <c:v>-3.3817131974173756E-3</c:v>
                </c:pt>
                <c:pt idx="9">
                  <c:v>2.0013652868605125E-2</c:v>
                </c:pt>
                <c:pt idx="10" formatCode="0.00">
                  <c:v>0.50759238894219438</c:v>
                </c:pt>
                <c:pt idx="11" formatCode="0.00">
                  <c:v>0.50965523376388633</c:v>
                </c:pt>
                <c:pt idx="12" formatCode="0.00">
                  <c:v>0.50280935068997923</c:v>
                </c:pt>
                <c:pt idx="13" formatCode="0.00">
                  <c:v>0.47738712177455755</c:v>
                </c:pt>
                <c:pt idx="14" formatCode="0.00">
                  <c:v>0.48792935611743843</c:v>
                </c:pt>
                <c:pt idx="15" formatCode="0.00">
                  <c:v>0.51495183783394749</c:v>
                </c:pt>
                <c:pt idx="16" formatCode="0.00">
                  <c:v>0.48746236857425057</c:v>
                </c:pt>
                <c:pt idx="17" formatCode="0.00">
                  <c:v>0.49912071756934501</c:v>
                </c:pt>
                <c:pt idx="18" formatCode="0.00">
                  <c:v>0.49361802225812484</c:v>
                </c:pt>
                <c:pt idx="19" formatCode="0.00">
                  <c:v>0.48209626082027818</c:v>
                </c:pt>
                <c:pt idx="20" formatCode="0.00">
                  <c:v>1.8117368533911118</c:v>
                </c:pt>
                <c:pt idx="21" formatCode="0.00">
                  <c:v>1.8154945093262151</c:v>
                </c:pt>
                <c:pt idx="22" formatCode="0.00">
                  <c:v>1.8150133499188794</c:v>
                </c:pt>
                <c:pt idx="23" formatCode="0.00">
                  <c:v>1.8100492698473982</c:v>
                </c:pt>
                <c:pt idx="24" formatCode="0.00">
                  <c:v>1.7760758470068518</c:v>
                </c:pt>
                <c:pt idx="25" formatCode="0.00">
                  <c:v>1.7170409862109226</c:v>
                </c:pt>
                <c:pt idx="26" formatCode="0.00">
                  <c:v>1.6830049309928434</c:v>
                </c:pt>
                <c:pt idx="27" formatCode="0.00">
                  <c:v>1.7923147376929325</c:v>
                </c:pt>
                <c:pt idx="28" formatCode="0.00">
                  <c:v>1.7662466136831287</c:v>
                </c:pt>
                <c:pt idx="29" formatCode="0.00">
                  <c:v>1.7200509941732542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64C-FC41-8667-4A66B564DDF1}"/>
            </c:ext>
          </c:extLst>
        </c:ser>
        <c:ser>
          <c:idx val="1"/>
          <c:order val="1"/>
          <c:tx>
            <c:strRef>
              <c:f>'STable04A-10 KV XRF3'!$V$60</c:f>
              <c:strCache>
                <c:ptCount val="1"/>
                <c:pt idx="0">
                  <c:v>K slope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2"/>
                </a:solidFill>
              </a:ln>
              <a:effectLst/>
            </c:spPr>
          </c:marker>
          <c:xVal>
            <c:numRef>
              <c:f>'STable04A-10 KV XRF3'!$T$61:$T$90</c:f>
              <c:numCache>
                <c:formatCode>0.000</c:formatCode>
                <c:ptCount val="30"/>
                <c:pt idx="0">
                  <c:v>2.7E-2</c:v>
                </c:pt>
                <c:pt idx="1">
                  <c:v>2.7E-2</c:v>
                </c:pt>
                <c:pt idx="2">
                  <c:v>2.7E-2</c:v>
                </c:pt>
                <c:pt idx="3">
                  <c:v>2.7E-2</c:v>
                </c:pt>
                <c:pt idx="4">
                  <c:v>2.7E-2</c:v>
                </c:pt>
                <c:pt idx="5">
                  <c:v>2.7E-2</c:v>
                </c:pt>
                <c:pt idx="6">
                  <c:v>2.7E-2</c:v>
                </c:pt>
                <c:pt idx="7">
                  <c:v>2.7E-2</c:v>
                </c:pt>
                <c:pt idx="8">
                  <c:v>2.7E-2</c:v>
                </c:pt>
                <c:pt idx="9">
                  <c:v>2.7E-2</c:v>
                </c:pt>
                <c:pt idx="10" formatCode="0.00">
                  <c:v>0.52</c:v>
                </c:pt>
                <c:pt idx="11" formatCode="0.00">
                  <c:v>0.52</c:v>
                </c:pt>
                <c:pt idx="12" formatCode="0.00">
                  <c:v>0.52</c:v>
                </c:pt>
                <c:pt idx="13" formatCode="0.00">
                  <c:v>0.52</c:v>
                </c:pt>
                <c:pt idx="14" formatCode="0.00">
                  <c:v>0.52</c:v>
                </c:pt>
                <c:pt idx="15" formatCode="0.00">
                  <c:v>0.52</c:v>
                </c:pt>
                <c:pt idx="16" formatCode="0.00">
                  <c:v>0.52</c:v>
                </c:pt>
                <c:pt idx="17" formatCode="0.00">
                  <c:v>0.52</c:v>
                </c:pt>
                <c:pt idx="18" formatCode="0.00">
                  <c:v>0.52</c:v>
                </c:pt>
                <c:pt idx="19" formatCode="0.00">
                  <c:v>0.52</c:v>
                </c:pt>
                <c:pt idx="20" formatCode="0.00">
                  <c:v>1.69</c:v>
                </c:pt>
                <c:pt idx="21" formatCode="0.00">
                  <c:v>1.69</c:v>
                </c:pt>
                <c:pt idx="22" formatCode="0.00">
                  <c:v>1.69</c:v>
                </c:pt>
                <c:pt idx="23" formatCode="0.00">
                  <c:v>1.69</c:v>
                </c:pt>
                <c:pt idx="24" formatCode="0.00">
                  <c:v>1.69</c:v>
                </c:pt>
                <c:pt idx="25" formatCode="0.00">
                  <c:v>1.69</c:v>
                </c:pt>
                <c:pt idx="26" formatCode="0.00">
                  <c:v>1.69</c:v>
                </c:pt>
                <c:pt idx="27" formatCode="0.00">
                  <c:v>1.69</c:v>
                </c:pt>
                <c:pt idx="28" formatCode="0.00">
                  <c:v>1.69</c:v>
                </c:pt>
                <c:pt idx="29" formatCode="0.00">
                  <c:v>1.69</c:v>
                </c:pt>
              </c:numCache>
            </c:numRef>
          </c:xVal>
          <c:yVal>
            <c:numRef>
              <c:f>'STable04A-10 KV XRF3'!$V$61:$V$90</c:f>
              <c:numCache>
                <c:formatCode>0.000</c:formatCode>
                <c:ptCount val="30"/>
                <c:pt idx="0">
                  <c:v>4.4940431873939035E-2</c:v>
                </c:pt>
                <c:pt idx="1">
                  <c:v>4.9201989252481176E-2</c:v>
                </c:pt>
                <c:pt idx="2">
                  <c:v>4.6825886092821567E-2</c:v>
                </c:pt>
                <c:pt idx="3">
                  <c:v>4.5808357462538828E-2</c:v>
                </c:pt>
                <c:pt idx="4">
                  <c:v>4.2629661195669154E-2</c:v>
                </c:pt>
                <c:pt idx="5">
                  <c:v>4.8190446217927688E-2</c:v>
                </c:pt>
                <c:pt idx="6">
                  <c:v>3.6612853914396858E-2</c:v>
                </c:pt>
                <c:pt idx="7">
                  <c:v>4.1714817210155693E-2</c:v>
                </c:pt>
                <c:pt idx="8">
                  <c:v>2.9663761774389768E-2</c:v>
                </c:pt>
                <c:pt idx="9">
                  <c:v>5.1620903101259656E-2</c:v>
                </c:pt>
                <c:pt idx="10" formatCode="0.00">
                  <c:v>0.50922584870169052</c:v>
                </c:pt>
                <c:pt idx="11" formatCode="0.00">
                  <c:v>0.51116188061320111</c:v>
                </c:pt>
                <c:pt idx="12" formatCode="0.00">
                  <c:v>0.50473684662412788</c:v>
                </c:pt>
                <c:pt idx="13" formatCode="0.00">
                  <c:v>0.48087744337458288</c:v>
                </c:pt>
                <c:pt idx="14" formatCode="0.00">
                  <c:v>0.49077159628992434</c:v>
                </c:pt>
                <c:pt idx="15" formatCode="0.00">
                  <c:v>0.51613287716827139</c:v>
                </c:pt>
                <c:pt idx="16" formatCode="0.00">
                  <c:v>0.49033331669837071</c:v>
                </c:pt>
                <c:pt idx="17" formatCode="0.00">
                  <c:v>0.50127497137480814</c:v>
                </c:pt>
                <c:pt idx="18" formatCode="0.00">
                  <c:v>0.49611055299015033</c:v>
                </c:pt>
                <c:pt idx="19" formatCode="0.00">
                  <c:v>0.48529708918234554</c:v>
                </c:pt>
                <c:pt idx="20" formatCode="0.00">
                  <c:v>1.7331983326436045</c:v>
                </c:pt>
                <c:pt idx="21" formatCode="0.00">
                  <c:v>1.7367249875457751</c:v>
                </c:pt>
                <c:pt idx="22" formatCode="0.00">
                  <c:v>1.7362734073021571</c:v>
                </c:pt>
                <c:pt idx="23" formatCode="0.00">
                  <c:v>1.7316144929094599</c:v>
                </c:pt>
                <c:pt idx="24" formatCode="0.00">
                  <c:v>1.6997295784113384</c:v>
                </c:pt>
                <c:pt idx="25" formatCode="0.00">
                  <c:v>1.6443238720825599</c:v>
                </c:pt>
                <c:pt idx="26" formatCode="0.00">
                  <c:v>1.612380175517885</c:v>
                </c:pt>
                <c:pt idx="27" formatCode="0.00">
                  <c:v>1.7149701870335603</c:v>
                </c:pt>
                <c:pt idx="28" formatCode="0.00">
                  <c:v>1.690504594941761</c:v>
                </c:pt>
                <c:pt idx="29" formatCode="0.00">
                  <c:v>1.6471488404988439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64C-FC41-8667-4A66B564D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35744111"/>
        <c:axId val="1558670783"/>
      </c:scatterChart>
      <c:valAx>
        <c:axId val="163574411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1558670783"/>
        <c:crosses val="autoZero"/>
        <c:crossBetween val="midCat"/>
      </c:valAx>
      <c:valAx>
        <c:axId val="1558670783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1635744111"/>
        <c:crosses val="autoZero"/>
        <c:crossBetween val="midCat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r>
              <a:rPr lang="en-US">
                <a:latin typeface="Helvetica" pitchFamily="2" charset="0"/>
              </a:rPr>
              <a:t>CaO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'STable04A-10 KV XRF3'!$Y$60</c:f>
              <c:strCache>
                <c:ptCount val="1"/>
                <c:pt idx="0">
                  <c:v>Ca calc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1"/>
                </a:solidFill>
              </a:ln>
              <a:effectLst/>
            </c:spPr>
          </c:marker>
          <c:xVal>
            <c:numRef>
              <c:f>'STable04A-10 KV XRF3'!$X$61:$X$90</c:f>
              <c:numCache>
                <c:formatCode>0.0</c:formatCode>
                <c:ptCount val="30"/>
                <c:pt idx="0">
                  <c:v>13.24</c:v>
                </c:pt>
                <c:pt idx="1">
                  <c:v>13.24</c:v>
                </c:pt>
                <c:pt idx="2">
                  <c:v>13.24</c:v>
                </c:pt>
                <c:pt idx="3">
                  <c:v>13.24</c:v>
                </c:pt>
                <c:pt idx="4">
                  <c:v>13.24</c:v>
                </c:pt>
                <c:pt idx="5">
                  <c:v>13.24</c:v>
                </c:pt>
                <c:pt idx="6">
                  <c:v>13.24</c:v>
                </c:pt>
                <c:pt idx="7">
                  <c:v>13.24</c:v>
                </c:pt>
                <c:pt idx="8">
                  <c:v>13.24</c:v>
                </c:pt>
                <c:pt idx="9">
                  <c:v>13.24</c:v>
                </c:pt>
                <c:pt idx="10">
                  <c:v>11.4</c:v>
                </c:pt>
                <c:pt idx="11">
                  <c:v>11.4</c:v>
                </c:pt>
                <c:pt idx="12">
                  <c:v>11.4</c:v>
                </c:pt>
                <c:pt idx="13">
                  <c:v>11.4</c:v>
                </c:pt>
                <c:pt idx="14">
                  <c:v>11.4</c:v>
                </c:pt>
                <c:pt idx="15">
                  <c:v>11.4</c:v>
                </c:pt>
                <c:pt idx="16">
                  <c:v>11.4</c:v>
                </c:pt>
                <c:pt idx="17">
                  <c:v>11.4</c:v>
                </c:pt>
                <c:pt idx="18">
                  <c:v>11.4</c:v>
                </c:pt>
                <c:pt idx="19">
                  <c:v>11.4</c:v>
                </c:pt>
                <c:pt idx="20">
                  <c:v>6.95</c:v>
                </c:pt>
                <c:pt idx="21">
                  <c:v>6.95</c:v>
                </c:pt>
                <c:pt idx="22">
                  <c:v>6.95</c:v>
                </c:pt>
                <c:pt idx="23">
                  <c:v>6.95</c:v>
                </c:pt>
                <c:pt idx="24">
                  <c:v>6.95</c:v>
                </c:pt>
                <c:pt idx="25">
                  <c:v>6.95</c:v>
                </c:pt>
                <c:pt idx="26">
                  <c:v>6.95</c:v>
                </c:pt>
                <c:pt idx="27">
                  <c:v>6.95</c:v>
                </c:pt>
                <c:pt idx="28">
                  <c:v>6.95</c:v>
                </c:pt>
                <c:pt idx="29">
                  <c:v>6.95</c:v>
                </c:pt>
              </c:numCache>
            </c:numRef>
          </c:xVal>
          <c:yVal>
            <c:numRef>
              <c:f>'STable04A-10 KV XRF3'!$Y$61:$Y$90</c:f>
              <c:numCache>
                <c:formatCode>0.00</c:formatCode>
                <c:ptCount val="30"/>
                <c:pt idx="0">
                  <c:v>14.057332173566603</c:v>
                </c:pt>
                <c:pt idx="1">
                  <c:v>13.44420091774429</c:v>
                </c:pt>
                <c:pt idx="2">
                  <c:v>13.970116548323277</c:v>
                </c:pt>
                <c:pt idx="3">
                  <c:v>13.114088819224914</c:v>
                </c:pt>
                <c:pt idx="4">
                  <c:v>13.392913657328368</c:v>
                </c:pt>
                <c:pt idx="5">
                  <c:v>13.550274184093059</c:v>
                </c:pt>
                <c:pt idx="6">
                  <c:v>13.415422960306353</c:v>
                </c:pt>
                <c:pt idx="7">
                  <c:v>13.638007776798533</c:v>
                </c:pt>
                <c:pt idx="8">
                  <c:v>13.930787134096793</c:v>
                </c:pt>
                <c:pt idx="9">
                  <c:v>13.277552071371158</c:v>
                </c:pt>
                <c:pt idx="10">
                  <c:v>11.384391400821448</c:v>
                </c:pt>
                <c:pt idx="11">
                  <c:v>11.484154952832624</c:v>
                </c:pt>
                <c:pt idx="12">
                  <c:v>11.458089126382626</c:v>
                </c:pt>
                <c:pt idx="13">
                  <c:v>10.927355051683303</c:v>
                </c:pt>
                <c:pt idx="14">
                  <c:v>10.742801325760947</c:v>
                </c:pt>
                <c:pt idx="15">
                  <c:v>11.706056182437067</c:v>
                </c:pt>
                <c:pt idx="16">
                  <c:v>11.381214464652793</c:v>
                </c:pt>
                <c:pt idx="17">
                  <c:v>11.08132164010199</c:v>
                </c:pt>
                <c:pt idx="18">
                  <c:v>11.084226497236479</c:v>
                </c:pt>
                <c:pt idx="19">
                  <c:v>11.392553238565194</c:v>
                </c:pt>
                <c:pt idx="20">
                  <c:v>7.0268967997448861</c:v>
                </c:pt>
                <c:pt idx="21">
                  <c:v>7.006729595508137</c:v>
                </c:pt>
                <c:pt idx="22">
                  <c:v>7.0096293565124714</c:v>
                </c:pt>
                <c:pt idx="23">
                  <c:v>7.0703475549707644</c:v>
                </c:pt>
                <c:pt idx="24">
                  <c:v>6.8180933010396645</c:v>
                </c:pt>
                <c:pt idx="25">
                  <c:v>6.6462503041109384</c:v>
                </c:pt>
                <c:pt idx="26">
                  <c:v>6.5020216443497514</c:v>
                </c:pt>
                <c:pt idx="27">
                  <c:v>6.9631861542020879</c:v>
                </c:pt>
                <c:pt idx="28">
                  <c:v>6.8743468549075066</c:v>
                </c:pt>
                <c:pt idx="29">
                  <c:v>6.7480786415345895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94A-BA4F-8667-F06A522CBE90}"/>
            </c:ext>
          </c:extLst>
        </c:ser>
        <c:ser>
          <c:idx val="1"/>
          <c:order val="1"/>
          <c:tx>
            <c:strRef>
              <c:f>'STable04A-10 KV XRF3'!$Z$60</c:f>
              <c:strCache>
                <c:ptCount val="1"/>
                <c:pt idx="0">
                  <c:v>Ca slope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2"/>
                </a:solidFill>
              </a:ln>
              <a:effectLst/>
            </c:spPr>
          </c:marker>
          <c:xVal>
            <c:numRef>
              <c:f>'STable04A-10 KV XRF3'!$X$61:$X$90</c:f>
              <c:numCache>
                <c:formatCode>0.0</c:formatCode>
                <c:ptCount val="30"/>
                <c:pt idx="0">
                  <c:v>13.24</c:v>
                </c:pt>
                <c:pt idx="1">
                  <c:v>13.24</c:v>
                </c:pt>
                <c:pt idx="2">
                  <c:v>13.24</c:v>
                </c:pt>
                <c:pt idx="3">
                  <c:v>13.24</c:v>
                </c:pt>
                <c:pt idx="4">
                  <c:v>13.24</c:v>
                </c:pt>
                <c:pt idx="5">
                  <c:v>13.24</c:v>
                </c:pt>
                <c:pt idx="6">
                  <c:v>13.24</c:v>
                </c:pt>
                <c:pt idx="7">
                  <c:v>13.24</c:v>
                </c:pt>
                <c:pt idx="8">
                  <c:v>13.24</c:v>
                </c:pt>
                <c:pt idx="9">
                  <c:v>13.24</c:v>
                </c:pt>
                <c:pt idx="10">
                  <c:v>11.4</c:v>
                </c:pt>
                <c:pt idx="11">
                  <c:v>11.4</c:v>
                </c:pt>
                <c:pt idx="12">
                  <c:v>11.4</c:v>
                </c:pt>
                <c:pt idx="13">
                  <c:v>11.4</c:v>
                </c:pt>
                <c:pt idx="14">
                  <c:v>11.4</c:v>
                </c:pt>
                <c:pt idx="15">
                  <c:v>11.4</c:v>
                </c:pt>
                <c:pt idx="16">
                  <c:v>11.4</c:v>
                </c:pt>
                <c:pt idx="17">
                  <c:v>11.4</c:v>
                </c:pt>
                <c:pt idx="18">
                  <c:v>11.4</c:v>
                </c:pt>
                <c:pt idx="19">
                  <c:v>11.4</c:v>
                </c:pt>
                <c:pt idx="20">
                  <c:v>6.95</c:v>
                </c:pt>
                <c:pt idx="21">
                  <c:v>6.95</c:v>
                </c:pt>
                <c:pt idx="22">
                  <c:v>6.95</c:v>
                </c:pt>
                <c:pt idx="23">
                  <c:v>6.95</c:v>
                </c:pt>
                <c:pt idx="24">
                  <c:v>6.95</c:v>
                </c:pt>
                <c:pt idx="25">
                  <c:v>6.95</c:v>
                </c:pt>
                <c:pt idx="26">
                  <c:v>6.95</c:v>
                </c:pt>
                <c:pt idx="27">
                  <c:v>6.95</c:v>
                </c:pt>
                <c:pt idx="28">
                  <c:v>6.95</c:v>
                </c:pt>
                <c:pt idx="29">
                  <c:v>6.95</c:v>
                </c:pt>
              </c:numCache>
            </c:numRef>
          </c:xVal>
          <c:yVal>
            <c:numRef>
              <c:f>'STable04A-10 KV XRF3'!$Z$61:$Z$90</c:f>
              <c:numCache>
                <c:formatCode>0.00</c:formatCode>
                <c:ptCount val="30"/>
                <c:pt idx="0">
                  <c:v>13.804155436815085</c:v>
                </c:pt>
                <c:pt idx="1">
                  <c:v>13.228512794319844</c:v>
                </c:pt>
                <c:pt idx="2">
                  <c:v>13.722272426439746</c:v>
                </c:pt>
                <c:pt idx="3">
                  <c:v>12.918584701587914</c:v>
                </c:pt>
                <c:pt idx="4">
                  <c:v>13.180361384924531</c:v>
                </c:pt>
                <c:pt idx="5">
                  <c:v>13.328100435235678</c:v>
                </c:pt>
                <c:pt idx="6">
                  <c:v>13.201494404198838</c:v>
                </c:pt>
                <c:pt idx="7">
                  <c:v>13.410469743048647</c:v>
                </c:pt>
                <c:pt idx="8">
                  <c:v>13.685347726029946</c:v>
                </c:pt>
                <c:pt idx="9">
                  <c:v>13.072053339049775</c:v>
                </c:pt>
                <c:pt idx="10">
                  <c:v>11.294645972006139</c:v>
                </c:pt>
                <c:pt idx="11">
                  <c:v>11.388309692716973</c:v>
                </c:pt>
                <c:pt idx="12">
                  <c:v>11.363837606073185</c:v>
                </c:pt>
                <c:pt idx="13">
                  <c:v>10.86555414340345</c:v>
                </c:pt>
                <c:pt idx="14">
                  <c:v>10.692284564559674</c:v>
                </c:pt>
                <c:pt idx="15">
                  <c:v>11.596643241152909</c:v>
                </c:pt>
                <c:pt idx="16">
                  <c:v>11.29166328287751</c:v>
                </c:pt>
                <c:pt idx="17">
                  <c:v>11.010106770547605</c:v>
                </c:pt>
                <c:pt idx="18">
                  <c:v>11.012834016338925</c:v>
                </c:pt>
                <c:pt idx="19">
                  <c:v>11.302308771450486</c:v>
                </c:pt>
                <c:pt idx="20">
                  <c:v>7.2035811583907918</c:v>
                </c:pt>
                <c:pt idx="21">
                  <c:v>7.1846470351857796</c:v>
                </c:pt>
                <c:pt idx="22">
                  <c:v>7.1873694964390413</c:v>
                </c:pt>
                <c:pt idx="23">
                  <c:v>7.2443752091248275</c:v>
                </c:pt>
                <c:pt idx="24">
                  <c:v>7.0075445078114287</c:v>
                </c:pt>
                <c:pt idx="25">
                  <c:v>6.846208487331304</c:v>
                </c:pt>
                <c:pt idx="26">
                  <c:v>6.7107983838011434</c:v>
                </c:pt>
                <c:pt idx="27">
                  <c:v>7.1437659654658328</c:v>
                </c:pt>
                <c:pt idx="28">
                  <c:v>7.0603585571536094</c:v>
                </c:pt>
                <c:pt idx="29">
                  <c:v>6.9418107465193994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94A-BA4F-8667-F06A522CBE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10912431"/>
        <c:axId val="1610983903"/>
      </c:scatterChart>
      <c:valAx>
        <c:axId val="1610912431"/>
        <c:scaling>
          <c:orientation val="minMax"/>
          <c:min val="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1610983903"/>
        <c:crosses val="autoZero"/>
        <c:crossBetween val="midCat"/>
        <c:majorUnit val="5"/>
      </c:valAx>
      <c:valAx>
        <c:axId val="1610983903"/>
        <c:scaling>
          <c:orientation val="minMax"/>
          <c:min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1610912431"/>
        <c:crosses val="autoZero"/>
        <c:crossBetween val="midCat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r>
              <a:rPr lang="en-US">
                <a:latin typeface="Helvetica" pitchFamily="2" charset="0"/>
              </a:rPr>
              <a:t>TiO2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'STable04A-10 KV XRF3'!$AC$60</c:f>
              <c:strCache>
                <c:ptCount val="1"/>
                <c:pt idx="0">
                  <c:v>Ti calc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'STable04A-10 KV XRF3'!$AB$61:$AB$90</c:f>
              <c:numCache>
                <c:formatCode>0.00</c:formatCode>
                <c:ptCount val="30"/>
                <c:pt idx="0">
                  <c:v>0.96</c:v>
                </c:pt>
                <c:pt idx="1">
                  <c:v>0.96</c:v>
                </c:pt>
                <c:pt idx="2">
                  <c:v>0.96</c:v>
                </c:pt>
                <c:pt idx="3">
                  <c:v>0.96</c:v>
                </c:pt>
                <c:pt idx="4">
                  <c:v>0.96</c:v>
                </c:pt>
                <c:pt idx="5">
                  <c:v>0.96</c:v>
                </c:pt>
                <c:pt idx="6">
                  <c:v>0.96</c:v>
                </c:pt>
                <c:pt idx="7">
                  <c:v>0.96</c:v>
                </c:pt>
                <c:pt idx="8">
                  <c:v>0.96</c:v>
                </c:pt>
                <c:pt idx="9">
                  <c:v>0.96</c:v>
                </c:pt>
                <c:pt idx="10">
                  <c:v>2.71</c:v>
                </c:pt>
                <c:pt idx="11">
                  <c:v>2.71</c:v>
                </c:pt>
                <c:pt idx="12">
                  <c:v>2.71</c:v>
                </c:pt>
                <c:pt idx="13">
                  <c:v>2.71</c:v>
                </c:pt>
                <c:pt idx="14">
                  <c:v>2.71</c:v>
                </c:pt>
                <c:pt idx="15">
                  <c:v>2.71</c:v>
                </c:pt>
                <c:pt idx="16">
                  <c:v>2.71</c:v>
                </c:pt>
                <c:pt idx="17">
                  <c:v>2.71</c:v>
                </c:pt>
                <c:pt idx="18">
                  <c:v>2.71</c:v>
                </c:pt>
                <c:pt idx="19">
                  <c:v>2.71</c:v>
                </c:pt>
                <c:pt idx="20">
                  <c:v>2.2400000000000002</c:v>
                </c:pt>
                <c:pt idx="21">
                  <c:v>2.2400000000000002</c:v>
                </c:pt>
                <c:pt idx="22">
                  <c:v>2.2400000000000002</c:v>
                </c:pt>
                <c:pt idx="23">
                  <c:v>2.2400000000000002</c:v>
                </c:pt>
                <c:pt idx="24">
                  <c:v>2.2400000000000002</c:v>
                </c:pt>
                <c:pt idx="25">
                  <c:v>2.2400000000000002</c:v>
                </c:pt>
                <c:pt idx="26">
                  <c:v>2.2400000000000002</c:v>
                </c:pt>
                <c:pt idx="27">
                  <c:v>2.2400000000000002</c:v>
                </c:pt>
                <c:pt idx="28">
                  <c:v>2.2400000000000002</c:v>
                </c:pt>
                <c:pt idx="29">
                  <c:v>2.2400000000000002</c:v>
                </c:pt>
              </c:numCache>
            </c:numRef>
          </c:xVal>
          <c:yVal>
            <c:numRef>
              <c:f>'STable04A-10 KV XRF3'!$AC$61:$AC$90</c:f>
              <c:numCache>
                <c:formatCode>0.00</c:formatCode>
                <c:ptCount val="30"/>
                <c:pt idx="0">
                  <c:v>0.97155521814325974</c:v>
                </c:pt>
                <c:pt idx="1">
                  <c:v>0.92268302084982312</c:v>
                </c:pt>
                <c:pt idx="2">
                  <c:v>0.96300068750142698</c:v>
                </c:pt>
                <c:pt idx="3">
                  <c:v>0.88892570134616389</c:v>
                </c:pt>
                <c:pt idx="4">
                  <c:v>0.90835424485785843</c:v>
                </c:pt>
                <c:pt idx="5">
                  <c:v>0.91722173352023573</c:v>
                </c:pt>
                <c:pt idx="6">
                  <c:v>0.92365129469016505</c:v>
                </c:pt>
                <c:pt idx="7">
                  <c:v>0.9290271266974679</c:v>
                </c:pt>
                <c:pt idx="8">
                  <c:v>0.95951808924703386</c:v>
                </c:pt>
                <c:pt idx="9">
                  <c:v>0.91674339539984384</c:v>
                </c:pt>
                <c:pt idx="10">
                  <c:v>2.6955701405093278</c:v>
                </c:pt>
                <c:pt idx="11">
                  <c:v>2.7622152638967559</c:v>
                </c:pt>
                <c:pt idx="12">
                  <c:v>2.7225333931156568</c:v>
                </c:pt>
                <c:pt idx="13">
                  <c:v>2.6179000165609194</c:v>
                </c:pt>
                <c:pt idx="14">
                  <c:v>2.5486994750156859</c:v>
                </c:pt>
                <c:pt idx="15">
                  <c:v>2.7639871163765348</c:v>
                </c:pt>
                <c:pt idx="16">
                  <c:v>2.6894827867455358</c:v>
                </c:pt>
                <c:pt idx="17">
                  <c:v>2.6165896039561032</c:v>
                </c:pt>
                <c:pt idx="18">
                  <c:v>2.6074986254326808</c:v>
                </c:pt>
                <c:pt idx="19">
                  <c:v>2.7200921861784804</c:v>
                </c:pt>
                <c:pt idx="20">
                  <c:v>2.4106216783405983</c:v>
                </c:pt>
                <c:pt idx="21">
                  <c:v>2.390472141510164</c:v>
                </c:pt>
                <c:pt idx="22">
                  <c:v>2.3891791421211468</c:v>
                </c:pt>
                <c:pt idx="23">
                  <c:v>2.4266777872367067</c:v>
                </c:pt>
                <c:pt idx="24">
                  <c:v>2.3379040472154222</c:v>
                </c:pt>
                <c:pt idx="25">
                  <c:v>2.2769309685390322</c:v>
                </c:pt>
                <c:pt idx="26">
                  <c:v>2.2033283644075832</c:v>
                </c:pt>
                <c:pt idx="27">
                  <c:v>2.37023420441272</c:v>
                </c:pt>
                <c:pt idx="28">
                  <c:v>2.3357048168957957</c:v>
                </c:pt>
                <c:pt idx="29">
                  <c:v>2.2940624128158058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340-CC40-8A20-A4FFD413FD7C}"/>
            </c:ext>
          </c:extLst>
        </c:ser>
        <c:ser>
          <c:idx val="1"/>
          <c:order val="1"/>
          <c:tx>
            <c:strRef>
              <c:f>'STable04A-10 KV XRF3'!$AD$60</c:f>
              <c:strCache>
                <c:ptCount val="1"/>
                <c:pt idx="0">
                  <c:v>Ti slope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2"/>
                </a:solidFill>
              </a:ln>
              <a:effectLst/>
            </c:spPr>
          </c:marker>
          <c:xVal>
            <c:numRef>
              <c:f>'STable04A-10 KV XRF3'!$AB$61:$AB$90</c:f>
              <c:numCache>
                <c:formatCode>0.00</c:formatCode>
                <c:ptCount val="30"/>
                <c:pt idx="0">
                  <c:v>0.96</c:v>
                </c:pt>
                <c:pt idx="1">
                  <c:v>0.96</c:v>
                </c:pt>
                <c:pt idx="2">
                  <c:v>0.96</c:v>
                </c:pt>
                <c:pt idx="3">
                  <c:v>0.96</c:v>
                </c:pt>
                <c:pt idx="4">
                  <c:v>0.96</c:v>
                </c:pt>
                <c:pt idx="5">
                  <c:v>0.96</c:v>
                </c:pt>
                <c:pt idx="6">
                  <c:v>0.96</c:v>
                </c:pt>
                <c:pt idx="7">
                  <c:v>0.96</c:v>
                </c:pt>
                <c:pt idx="8">
                  <c:v>0.96</c:v>
                </c:pt>
                <c:pt idx="9">
                  <c:v>0.96</c:v>
                </c:pt>
                <c:pt idx="10">
                  <c:v>2.71</c:v>
                </c:pt>
                <c:pt idx="11">
                  <c:v>2.71</c:v>
                </c:pt>
                <c:pt idx="12">
                  <c:v>2.71</c:v>
                </c:pt>
                <c:pt idx="13">
                  <c:v>2.71</c:v>
                </c:pt>
                <c:pt idx="14">
                  <c:v>2.71</c:v>
                </c:pt>
                <c:pt idx="15">
                  <c:v>2.71</c:v>
                </c:pt>
                <c:pt idx="16">
                  <c:v>2.71</c:v>
                </c:pt>
                <c:pt idx="17">
                  <c:v>2.71</c:v>
                </c:pt>
                <c:pt idx="18">
                  <c:v>2.71</c:v>
                </c:pt>
                <c:pt idx="19">
                  <c:v>2.71</c:v>
                </c:pt>
                <c:pt idx="20">
                  <c:v>2.2400000000000002</c:v>
                </c:pt>
                <c:pt idx="21">
                  <c:v>2.2400000000000002</c:v>
                </c:pt>
                <c:pt idx="22">
                  <c:v>2.2400000000000002</c:v>
                </c:pt>
                <c:pt idx="23">
                  <c:v>2.2400000000000002</c:v>
                </c:pt>
                <c:pt idx="24">
                  <c:v>2.2400000000000002</c:v>
                </c:pt>
                <c:pt idx="25">
                  <c:v>2.2400000000000002</c:v>
                </c:pt>
                <c:pt idx="26">
                  <c:v>2.2400000000000002</c:v>
                </c:pt>
                <c:pt idx="27">
                  <c:v>2.2400000000000002</c:v>
                </c:pt>
                <c:pt idx="28">
                  <c:v>2.2400000000000002</c:v>
                </c:pt>
                <c:pt idx="29">
                  <c:v>2.2400000000000002</c:v>
                </c:pt>
              </c:numCache>
            </c:numRef>
          </c:xVal>
          <c:yVal>
            <c:numRef>
              <c:f>'STable04A-10 KV XRF3'!$AD$61:$AD$90</c:f>
              <c:numCache>
                <c:formatCode>0.00</c:formatCode>
                <c:ptCount val="30"/>
                <c:pt idx="0">
                  <c:v>0.99048161871719576</c:v>
                </c:pt>
                <c:pt idx="1">
                  <c:v>0.94313704544953392</c:v>
                </c:pt>
                <c:pt idx="2">
                  <c:v>0.98219448154775435</c:v>
                </c:pt>
                <c:pt idx="3">
                  <c:v>0.91043489627124241</c:v>
                </c:pt>
                <c:pt idx="4">
                  <c:v>0.92925615155981744</c:v>
                </c:pt>
                <c:pt idx="5">
                  <c:v>0.93784646445603059</c:v>
                </c:pt>
                <c:pt idx="6">
                  <c:v>0.94407505344418141</c:v>
                </c:pt>
                <c:pt idx="7">
                  <c:v>0.94928285023744263</c:v>
                </c:pt>
                <c:pt idx="8">
                  <c:v>0.97882074070228009</c:v>
                </c:pt>
                <c:pt idx="9">
                  <c:v>0.93738307800234544</c:v>
                </c:pt>
                <c:pt idx="10">
                  <c:v>2.6606080981227809</c:v>
                </c:pt>
                <c:pt idx="11">
                  <c:v>2.7251700597674278</c:v>
                </c:pt>
                <c:pt idx="12">
                  <c:v>2.6867285461331321</c:v>
                </c:pt>
                <c:pt idx="13">
                  <c:v>2.5853657501697125</c:v>
                </c:pt>
                <c:pt idx="14">
                  <c:v>2.5183282464192889</c:v>
                </c:pt>
                <c:pt idx="15">
                  <c:v>2.7268865285205042</c:v>
                </c:pt>
                <c:pt idx="16">
                  <c:v>2.6547110199835355</c:v>
                </c:pt>
                <c:pt idx="17">
                  <c:v>2.5840962978222546</c:v>
                </c:pt>
                <c:pt idx="18">
                  <c:v>2.5752894808053588</c:v>
                </c:pt>
                <c:pt idx="19">
                  <c:v>2.6843636452876734</c:v>
                </c:pt>
                <c:pt idx="20">
                  <c:v>2.3845664201999694</c:v>
                </c:pt>
                <c:pt idx="21">
                  <c:v>2.3650467080607722</c:v>
                </c:pt>
                <c:pt idx="22">
                  <c:v>2.3637941246350502</c:v>
                </c:pt>
                <c:pt idx="23">
                  <c:v>2.4001206548389638</c:v>
                </c:pt>
                <c:pt idx="24">
                  <c:v>2.3141217623920616</c:v>
                </c:pt>
                <c:pt idx="25">
                  <c:v>2.2550545513678308</c:v>
                </c:pt>
                <c:pt idx="26">
                  <c:v>2.1837525826212758</c:v>
                </c:pt>
                <c:pt idx="27">
                  <c:v>2.3454413588282961</c:v>
                </c:pt>
                <c:pt idx="28">
                  <c:v>2.3119912745734998</c:v>
                </c:pt>
                <c:pt idx="29">
                  <c:v>2.2716505090628107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340-CC40-8A20-A4FFD413FD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71974959"/>
        <c:axId val="1590453919"/>
      </c:scatterChart>
      <c:valAx>
        <c:axId val="167197495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1590453919"/>
        <c:crosses val="autoZero"/>
        <c:crossBetween val="midCat"/>
      </c:valAx>
      <c:valAx>
        <c:axId val="1590453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1671974959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r>
              <a:rPr lang="en-US">
                <a:latin typeface="Helvetica" pitchFamily="2" charset="0"/>
              </a:rPr>
              <a:t>Cr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'STable04A-10 KV XRF3'!$AG$60</c:f>
              <c:strCache>
                <c:ptCount val="1"/>
                <c:pt idx="0">
                  <c:v>Cr calc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1"/>
                </a:solidFill>
              </a:ln>
              <a:effectLst/>
            </c:spPr>
          </c:marker>
          <c:xVal>
            <c:numRef>
              <c:f>'STable04A-10 KV XRF3'!$AF$61:$AF$90</c:f>
              <c:numCache>
                <c:formatCode>0</c:formatCode>
                <c:ptCount val="30"/>
                <c:pt idx="0">
                  <c:v>382</c:v>
                </c:pt>
                <c:pt idx="1">
                  <c:v>382</c:v>
                </c:pt>
                <c:pt idx="2">
                  <c:v>382</c:v>
                </c:pt>
                <c:pt idx="3">
                  <c:v>382</c:v>
                </c:pt>
                <c:pt idx="4">
                  <c:v>382</c:v>
                </c:pt>
                <c:pt idx="5">
                  <c:v>382</c:v>
                </c:pt>
                <c:pt idx="6">
                  <c:v>382</c:v>
                </c:pt>
                <c:pt idx="7">
                  <c:v>382</c:v>
                </c:pt>
                <c:pt idx="8">
                  <c:v>382</c:v>
                </c:pt>
                <c:pt idx="9">
                  <c:v>382</c:v>
                </c:pt>
                <c:pt idx="10">
                  <c:v>289</c:v>
                </c:pt>
                <c:pt idx="11">
                  <c:v>289</c:v>
                </c:pt>
                <c:pt idx="12">
                  <c:v>289</c:v>
                </c:pt>
                <c:pt idx="13">
                  <c:v>289</c:v>
                </c:pt>
                <c:pt idx="14">
                  <c:v>289</c:v>
                </c:pt>
                <c:pt idx="15">
                  <c:v>289</c:v>
                </c:pt>
                <c:pt idx="16">
                  <c:v>289</c:v>
                </c:pt>
                <c:pt idx="17">
                  <c:v>289</c:v>
                </c:pt>
                <c:pt idx="18">
                  <c:v>289</c:v>
                </c:pt>
                <c:pt idx="19">
                  <c:v>289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16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16</c:v>
                </c:pt>
              </c:numCache>
            </c:numRef>
          </c:xVal>
          <c:yVal>
            <c:numRef>
              <c:f>'STable04A-10 KV XRF3'!$AG$61:$AG$90</c:f>
              <c:numCache>
                <c:formatCode>0</c:formatCode>
                <c:ptCount val="30"/>
                <c:pt idx="0">
                  <c:v>371.91159612566207</c:v>
                </c:pt>
                <c:pt idx="1">
                  <c:v>357.29961438736814</c:v>
                </c:pt>
                <c:pt idx="2">
                  <c:v>374.20836910625269</c:v>
                </c:pt>
                <c:pt idx="3">
                  <c:v>366.70129203122025</c:v>
                </c:pt>
                <c:pt idx="4">
                  <c:v>349.53738242696136</c:v>
                </c:pt>
                <c:pt idx="5">
                  <c:v>381.60670887147342</c:v>
                </c:pt>
                <c:pt idx="6">
                  <c:v>348.60558672777398</c:v>
                </c:pt>
                <c:pt idx="7">
                  <c:v>381.42795757803742</c:v>
                </c:pt>
                <c:pt idx="8">
                  <c:v>399.00296230039578</c:v>
                </c:pt>
                <c:pt idx="9">
                  <c:v>356.03127943444787</c:v>
                </c:pt>
                <c:pt idx="10">
                  <c:v>295.93931093483218</c:v>
                </c:pt>
                <c:pt idx="11">
                  <c:v>332.22532214706888</c:v>
                </c:pt>
                <c:pt idx="12">
                  <c:v>355.59751482634806</c:v>
                </c:pt>
                <c:pt idx="13">
                  <c:v>280.59550302606834</c:v>
                </c:pt>
                <c:pt idx="14">
                  <c:v>303.2741614167806</c:v>
                </c:pt>
                <c:pt idx="15">
                  <c:v>300.55279773258366</c:v>
                </c:pt>
                <c:pt idx="16">
                  <c:v>315.71856218399239</c:v>
                </c:pt>
                <c:pt idx="17">
                  <c:v>274.10001273098402</c:v>
                </c:pt>
                <c:pt idx="18">
                  <c:v>246.54799131091312</c:v>
                </c:pt>
                <c:pt idx="19">
                  <c:v>299.9122262813778</c:v>
                </c:pt>
                <c:pt idx="20">
                  <c:v>133.12436816461442</c:v>
                </c:pt>
                <c:pt idx="21">
                  <c:v>106.71710300372102</c:v>
                </c:pt>
                <c:pt idx="22">
                  <c:v>137.34238649363641</c:v>
                </c:pt>
                <c:pt idx="23">
                  <c:v>126.78443423818162</c:v>
                </c:pt>
                <c:pt idx="24">
                  <c:v>136.3487284790431</c:v>
                </c:pt>
                <c:pt idx="25">
                  <c:v>106.22847797343486</c:v>
                </c:pt>
                <c:pt idx="26">
                  <c:v>150.45296187345173</c:v>
                </c:pt>
                <c:pt idx="27">
                  <c:v>151.62001629905086</c:v>
                </c:pt>
                <c:pt idx="28">
                  <c:v>139.07850622303189</c:v>
                </c:pt>
                <c:pt idx="29">
                  <c:v>88.939065943782225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8DF-8441-A8C9-2E36F7EFBBFF}"/>
            </c:ext>
          </c:extLst>
        </c:ser>
        <c:ser>
          <c:idx val="1"/>
          <c:order val="1"/>
          <c:tx>
            <c:strRef>
              <c:f>'STable04A-10 KV XRF3'!$AH$60</c:f>
              <c:strCache>
                <c:ptCount val="1"/>
                <c:pt idx="0">
                  <c:v>Cr slope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5875">
                <a:solidFill>
                  <a:schemeClr val="accent2"/>
                </a:solidFill>
              </a:ln>
              <a:effectLst/>
            </c:spPr>
          </c:marker>
          <c:xVal>
            <c:numRef>
              <c:f>'STable04A-10 KV XRF3'!$AF$61:$AF$90</c:f>
              <c:numCache>
                <c:formatCode>0</c:formatCode>
                <c:ptCount val="30"/>
                <c:pt idx="0">
                  <c:v>382</c:v>
                </c:pt>
                <c:pt idx="1">
                  <c:v>382</c:v>
                </c:pt>
                <c:pt idx="2">
                  <c:v>382</c:v>
                </c:pt>
                <c:pt idx="3">
                  <c:v>382</c:v>
                </c:pt>
                <c:pt idx="4">
                  <c:v>382</c:v>
                </c:pt>
                <c:pt idx="5">
                  <c:v>382</c:v>
                </c:pt>
                <c:pt idx="6">
                  <c:v>382</c:v>
                </c:pt>
                <c:pt idx="7">
                  <c:v>382</c:v>
                </c:pt>
                <c:pt idx="8">
                  <c:v>382</c:v>
                </c:pt>
                <c:pt idx="9">
                  <c:v>382</c:v>
                </c:pt>
                <c:pt idx="10">
                  <c:v>289</c:v>
                </c:pt>
                <c:pt idx="11">
                  <c:v>289</c:v>
                </c:pt>
                <c:pt idx="12">
                  <c:v>289</c:v>
                </c:pt>
                <c:pt idx="13">
                  <c:v>289</c:v>
                </c:pt>
                <c:pt idx="14">
                  <c:v>289</c:v>
                </c:pt>
                <c:pt idx="15">
                  <c:v>289</c:v>
                </c:pt>
                <c:pt idx="16">
                  <c:v>289</c:v>
                </c:pt>
                <c:pt idx="17">
                  <c:v>289</c:v>
                </c:pt>
                <c:pt idx="18">
                  <c:v>289</c:v>
                </c:pt>
                <c:pt idx="19">
                  <c:v>289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16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16</c:v>
                </c:pt>
              </c:numCache>
            </c:numRef>
          </c:xVal>
          <c:yVal>
            <c:numRef>
              <c:f>'STable04A-10 KV XRF3'!$AH$61:$AH$90</c:f>
              <c:numCache>
                <c:formatCode>0</c:formatCode>
                <c:ptCount val="30"/>
                <c:pt idx="0">
                  <c:v>384.47481094714232</c:v>
                </c:pt>
                <c:pt idx="1">
                  <c:v>363.10940204235027</c:v>
                </c:pt>
                <c:pt idx="2">
                  <c:v>387.83311612235292</c:v>
                </c:pt>
                <c:pt idx="3">
                  <c:v>376.85638659582236</c:v>
                </c:pt>
                <c:pt idx="4">
                  <c:v>351.75958907253892</c:v>
                </c:pt>
                <c:pt idx="5">
                  <c:v>398.65085167195815</c:v>
                </c:pt>
                <c:pt idx="6">
                  <c:v>350.39713211868911</c:v>
                </c:pt>
                <c:pt idx="7">
                  <c:v>398.38948435403216</c:v>
                </c:pt>
                <c:pt idx="8">
                  <c:v>424.08737866584642</c:v>
                </c:pt>
                <c:pt idx="9">
                  <c:v>361.25486270725349</c:v>
                </c:pt>
                <c:pt idx="10">
                  <c:v>273.3893355061449</c:v>
                </c:pt>
                <c:pt idx="11">
                  <c:v>326.44616797135041</c:v>
                </c:pt>
                <c:pt idx="12">
                  <c:v>360.6206189485037</c:v>
                </c:pt>
                <c:pt idx="13">
                  <c:v>250.95386193392039</c:v>
                </c:pt>
                <c:pt idx="14">
                  <c:v>284.11423802854813</c:v>
                </c:pt>
                <c:pt idx="15">
                  <c:v>280.13510303283823</c:v>
                </c:pt>
                <c:pt idx="16">
                  <c:v>302.31024427387422</c:v>
                </c:pt>
                <c:pt idx="17">
                  <c:v>241.45625861924583</c:v>
                </c:pt>
                <c:pt idx="18">
                  <c:v>201.17012807675496</c:v>
                </c:pt>
                <c:pt idx="19">
                  <c:v>279.19846957456599</c:v>
                </c:pt>
                <c:pt idx="20">
                  <c:v>35.323897812669969</c:v>
                </c:pt>
                <c:pt idx="21">
                  <c:v>-3.2883882088173664</c:v>
                </c:pt>
                <c:pt idx="22">
                  <c:v>41.491417590721937</c:v>
                </c:pt>
                <c:pt idx="23">
                  <c:v>26.053746563260063</c:v>
                </c:pt>
                <c:pt idx="24">
                  <c:v>40.038506536386848</c:v>
                </c:pt>
                <c:pt idx="25">
                  <c:v>-4.0028480103801201</c:v>
                </c:pt>
                <c:pt idx="26">
                  <c:v>60.661493832519795</c:v>
                </c:pt>
                <c:pt idx="27">
                  <c:v>62.367942380270591</c:v>
                </c:pt>
                <c:pt idx="28">
                  <c:v>44.029944437426195</c:v>
                </c:pt>
                <c:pt idx="29">
                  <c:v>-29.283153197791904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8DF-8441-A8C9-2E36F7EFBB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45005440"/>
        <c:axId val="1610013888"/>
      </c:scatterChart>
      <c:valAx>
        <c:axId val="134500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1610013888"/>
        <c:crosses val="autoZero"/>
        <c:crossBetween val="midCat"/>
      </c:valAx>
      <c:valAx>
        <c:axId val="1610013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1345005440"/>
        <c:crosses val="autoZero"/>
        <c:crossBetween val="midCat"/>
        <c:majorUnit val="1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r>
              <a:rPr lang="en-US">
                <a:latin typeface="Helvetica" pitchFamily="2" charset="0"/>
              </a:rPr>
              <a:t>FeO*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'STable04A-10 KV XRF3'!$AO$60</c:f>
              <c:strCache>
                <c:ptCount val="1"/>
                <c:pt idx="0">
                  <c:v>Fe calc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1"/>
                </a:solidFill>
              </a:ln>
              <a:effectLst/>
            </c:spPr>
          </c:marker>
          <c:xVal>
            <c:numRef>
              <c:f>'STable04A-10 KV XRF3'!$AN$61:$AN$90</c:f>
              <c:numCache>
                <c:formatCode>0.00</c:formatCode>
                <c:ptCount val="30"/>
                <c:pt idx="0">
                  <c:v>10.251681814091601</c:v>
                </c:pt>
                <c:pt idx="1">
                  <c:v>10.251681814091601</c:v>
                </c:pt>
                <c:pt idx="2">
                  <c:v>10.251681814091601</c:v>
                </c:pt>
                <c:pt idx="3">
                  <c:v>10.251681814091601</c:v>
                </c:pt>
                <c:pt idx="4">
                  <c:v>10.251681814091601</c:v>
                </c:pt>
                <c:pt idx="5">
                  <c:v>10.251681814091604</c:v>
                </c:pt>
                <c:pt idx="6">
                  <c:v>10.251681814091604</c:v>
                </c:pt>
                <c:pt idx="7">
                  <c:v>10.251681814091604</c:v>
                </c:pt>
                <c:pt idx="8">
                  <c:v>10.251681814091604</c:v>
                </c:pt>
                <c:pt idx="9">
                  <c:v>10.251681814091604</c:v>
                </c:pt>
                <c:pt idx="10">
                  <c:v>11.117568613335701</c:v>
                </c:pt>
                <c:pt idx="11">
                  <c:v>11.117568613335701</c:v>
                </c:pt>
                <c:pt idx="12">
                  <c:v>11.117568613335701</c:v>
                </c:pt>
                <c:pt idx="13">
                  <c:v>11.117568613335701</c:v>
                </c:pt>
                <c:pt idx="14">
                  <c:v>11.117568613335701</c:v>
                </c:pt>
                <c:pt idx="15">
                  <c:v>11.117568613335733</c:v>
                </c:pt>
                <c:pt idx="16">
                  <c:v>11.117568613335733</c:v>
                </c:pt>
                <c:pt idx="17">
                  <c:v>11.117568613335733</c:v>
                </c:pt>
                <c:pt idx="18">
                  <c:v>11.117568613335733</c:v>
                </c:pt>
                <c:pt idx="19">
                  <c:v>11.117568613335733</c:v>
                </c:pt>
                <c:pt idx="20">
                  <c:v>12.110450823360001</c:v>
                </c:pt>
                <c:pt idx="21">
                  <c:v>12.110450823360001</c:v>
                </c:pt>
                <c:pt idx="22">
                  <c:v>12.110450823360001</c:v>
                </c:pt>
                <c:pt idx="23">
                  <c:v>12.110450823360001</c:v>
                </c:pt>
                <c:pt idx="24">
                  <c:v>12.110450823360001</c:v>
                </c:pt>
                <c:pt idx="25">
                  <c:v>12.110450823360029</c:v>
                </c:pt>
                <c:pt idx="26">
                  <c:v>12.110450823360029</c:v>
                </c:pt>
                <c:pt idx="27">
                  <c:v>12.110450823360029</c:v>
                </c:pt>
                <c:pt idx="28">
                  <c:v>12.110450823360029</c:v>
                </c:pt>
                <c:pt idx="29">
                  <c:v>12.110450823360029</c:v>
                </c:pt>
              </c:numCache>
            </c:numRef>
          </c:xVal>
          <c:yVal>
            <c:numRef>
              <c:f>'STable04A-10 KV XRF3'!$AO$61:$AO$90</c:f>
              <c:numCache>
                <c:formatCode>0.00</c:formatCode>
                <c:ptCount val="30"/>
                <c:pt idx="0">
                  <c:v>10.804505365460992</c:v>
                </c:pt>
                <c:pt idx="1">
                  <c:v>10.328401677011794</c:v>
                </c:pt>
                <c:pt idx="2">
                  <c:v>10.745034857326518</c:v>
                </c:pt>
                <c:pt idx="3">
                  <c:v>10.045197228515175</c:v>
                </c:pt>
                <c:pt idx="4">
                  <c:v>10.245949126245835</c:v>
                </c:pt>
                <c:pt idx="5">
                  <c:v>10.403987539049997</c:v>
                </c:pt>
                <c:pt idx="6">
                  <c:v>10.326976283053863</c:v>
                </c:pt>
                <c:pt idx="7">
                  <c:v>10.443075728119338</c:v>
                </c:pt>
                <c:pt idx="8">
                  <c:v>10.671098377857875</c:v>
                </c:pt>
                <c:pt idx="9">
                  <c:v>10.143935504557259</c:v>
                </c:pt>
                <c:pt idx="10">
                  <c:v>10.894622969460567</c:v>
                </c:pt>
                <c:pt idx="11">
                  <c:v>11.049564157038416</c:v>
                </c:pt>
                <c:pt idx="12">
                  <c:v>10.978454075460956</c:v>
                </c:pt>
                <c:pt idx="13">
                  <c:v>10.525407369156611</c:v>
                </c:pt>
                <c:pt idx="14">
                  <c:v>10.294284401736876</c:v>
                </c:pt>
                <c:pt idx="15">
                  <c:v>11.211658826825992</c:v>
                </c:pt>
                <c:pt idx="16">
                  <c:v>10.894570159180972</c:v>
                </c:pt>
                <c:pt idx="17">
                  <c:v>10.588242427098697</c:v>
                </c:pt>
                <c:pt idx="18">
                  <c:v>10.551699365729647</c:v>
                </c:pt>
                <c:pt idx="19">
                  <c:v>10.889129148641612</c:v>
                </c:pt>
                <c:pt idx="20">
                  <c:v>12.624867296000795</c:v>
                </c:pt>
                <c:pt idx="21">
                  <c:v>12.494136692599612</c:v>
                </c:pt>
                <c:pt idx="22">
                  <c:v>12.551982420110035</c:v>
                </c:pt>
                <c:pt idx="23">
                  <c:v>12.758185667042783</c:v>
                </c:pt>
                <c:pt idx="24">
                  <c:v>12.283675576358421</c:v>
                </c:pt>
                <c:pt idx="25">
                  <c:v>11.84403123505624</c:v>
                </c:pt>
                <c:pt idx="26">
                  <c:v>11.634170573892504</c:v>
                </c:pt>
                <c:pt idx="27">
                  <c:v>12.415103174731001</c:v>
                </c:pt>
                <c:pt idx="28">
                  <c:v>12.28871282936878</c:v>
                </c:pt>
                <c:pt idx="29">
                  <c:v>12.06896301688071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BFD-A246-9597-3CE5A61F5181}"/>
            </c:ext>
          </c:extLst>
        </c:ser>
        <c:ser>
          <c:idx val="1"/>
          <c:order val="1"/>
          <c:tx>
            <c:strRef>
              <c:f>'STable04A-10 KV XRF3'!$AP$60</c:f>
              <c:strCache>
                <c:ptCount val="1"/>
                <c:pt idx="0">
                  <c:v>Fe slope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2"/>
                </a:solidFill>
              </a:ln>
              <a:effectLst/>
            </c:spPr>
          </c:marker>
          <c:xVal>
            <c:numRef>
              <c:f>'STable04A-10 KV XRF3'!$AN$61:$AN$90</c:f>
              <c:numCache>
                <c:formatCode>0.00</c:formatCode>
                <c:ptCount val="30"/>
                <c:pt idx="0">
                  <c:v>10.251681814091601</c:v>
                </c:pt>
                <c:pt idx="1">
                  <c:v>10.251681814091601</c:v>
                </c:pt>
                <c:pt idx="2">
                  <c:v>10.251681814091601</c:v>
                </c:pt>
                <c:pt idx="3">
                  <c:v>10.251681814091601</c:v>
                </c:pt>
                <c:pt idx="4">
                  <c:v>10.251681814091601</c:v>
                </c:pt>
                <c:pt idx="5">
                  <c:v>10.251681814091604</c:v>
                </c:pt>
                <c:pt idx="6">
                  <c:v>10.251681814091604</c:v>
                </c:pt>
                <c:pt idx="7">
                  <c:v>10.251681814091604</c:v>
                </c:pt>
                <c:pt idx="8">
                  <c:v>10.251681814091604</c:v>
                </c:pt>
                <c:pt idx="9">
                  <c:v>10.251681814091604</c:v>
                </c:pt>
                <c:pt idx="10">
                  <c:v>11.117568613335701</c:v>
                </c:pt>
                <c:pt idx="11">
                  <c:v>11.117568613335701</c:v>
                </c:pt>
                <c:pt idx="12">
                  <c:v>11.117568613335701</c:v>
                </c:pt>
                <c:pt idx="13">
                  <c:v>11.117568613335701</c:v>
                </c:pt>
                <c:pt idx="14">
                  <c:v>11.117568613335701</c:v>
                </c:pt>
                <c:pt idx="15">
                  <c:v>11.117568613335733</c:v>
                </c:pt>
                <c:pt idx="16">
                  <c:v>11.117568613335733</c:v>
                </c:pt>
                <c:pt idx="17">
                  <c:v>11.117568613335733</c:v>
                </c:pt>
                <c:pt idx="18">
                  <c:v>11.117568613335733</c:v>
                </c:pt>
                <c:pt idx="19">
                  <c:v>11.117568613335733</c:v>
                </c:pt>
                <c:pt idx="20">
                  <c:v>12.110450823360001</c:v>
                </c:pt>
                <c:pt idx="21">
                  <c:v>12.110450823360001</c:v>
                </c:pt>
                <c:pt idx="22">
                  <c:v>12.110450823360001</c:v>
                </c:pt>
                <c:pt idx="23">
                  <c:v>12.110450823360001</c:v>
                </c:pt>
                <c:pt idx="24">
                  <c:v>12.110450823360001</c:v>
                </c:pt>
                <c:pt idx="25">
                  <c:v>12.110450823360029</c:v>
                </c:pt>
                <c:pt idx="26">
                  <c:v>12.110450823360029</c:v>
                </c:pt>
                <c:pt idx="27">
                  <c:v>12.110450823360029</c:v>
                </c:pt>
                <c:pt idx="28">
                  <c:v>12.110450823360029</c:v>
                </c:pt>
                <c:pt idx="29">
                  <c:v>12.110450823360029</c:v>
                </c:pt>
              </c:numCache>
            </c:numRef>
          </c:xVal>
          <c:yVal>
            <c:numRef>
              <c:f>'STable04A-10 KV XRF3'!$AP$61:$AP$90</c:f>
              <c:numCache>
                <c:formatCode>0.00</c:formatCode>
                <c:ptCount val="30"/>
                <c:pt idx="0">
                  <c:v>10.871868435030477</c:v>
                </c:pt>
                <c:pt idx="1">
                  <c:v>10.493203331396435</c:v>
                </c:pt>
                <c:pt idx="2">
                  <c:v>10.82456906165393</c:v>
                </c:pt>
                <c:pt idx="3">
                  <c:v>10.267959031800894</c:v>
                </c:pt>
                <c:pt idx="4">
                  <c:v>10.427625381806545</c:v>
                </c:pt>
                <c:pt idx="5">
                  <c:v>10.553319917292237</c:v>
                </c:pt>
                <c:pt idx="6">
                  <c:v>10.492069656182624</c:v>
                </c:pt>
                <c:pt idx="7">
                  <c:v>10.584408382943536</c:v>
                </c:pt>
                <c:pt idx="8">
                  <c:v>10.765764298448831</c:v>
                </c:pt>
                <c:pt idx="9">
                  <c:v>10.34648969736223</c:v>
                </c:pt>
                <c:pt idx="10">
                  <c:v>10.943542720875444</c:v>
                </c:pt>
                <c:pt idx="11">
                  <c:v>11.066773904070967</c:v>
                </c:pt>
                <c:pt idx="12">
                  <c:v>11.010217092890482</c:v>
                </c:pt>
                <c:pt idx="13">
                  <c:v>10.649890167987648</c:v>
                </c:pt>
                <c:pt idx="14">
                  <c:v>10.466068440633945</c:v>
                </c:pt>
                <c:pt idx="15">
                  <c:v>11.19569454976806</c:v>
                </c:pt>
                <c:pt idx="16">
                  <c:v>10.94350071865937</c:v>
                </c:pt>
                <c:pt idx="17">
                  <c:v>10.699865508033833</c:v>
                </c:pt>
                <c:pt idx="18">
                  <c:v>10.670801288503231</c:v>
                </c:pt>
                <c:pt idx="19">
                  <c:v>10.939173256239425</c:v>
                </c:pt>
                <c:pt idx="20">
                  <c:v>12.319678136578021</c:v>
                </c:pt>
                <c:pt idx="21">
                  <c:v>12.215702639882553</c:v>
                </c:pt>
                <c:pt idx="22">
                  <c:v>12.261709757520872</c:v>
                </c:pt>
                <c:pt idx="23">
                  <c:v>12.425711792715768</c:v>
                </c:pt>
                <c:pt idx="24">
                  <c:v>12.048314143792567</c:v>
                </c:pt>
                <c:pt idx="25">
                  <c:v>11.698646678279802</c:v>
                </c:pt>
                <c:pt idx="26">
                  <c:v>11.531735749135102</c:v>
                </c:pt>
                <c:pt idx="27">
                  <c:v>12.152843989633986</c:v>
                </c:pt>
                <c:pt idx="28">
                  <c:v>12.052320481024298</c:v>
                </c:pt>
                <c:pt idx="29">
                  <c:v>11.877544297730278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BFD-A246-9597-3CE5A61F51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0731727"/>
        <c:axId val="248685551"/>
      </c:scatterChart>
      <c:valAx>
        <c:axId val="250731727"/>
        <c:scaling>
          <c:orientation val="minMax"/>
          <c:max val="14"/>
          <c:min val="8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248685551"/>
        <c:crosses val="autoZero"/>
        <c:crossBetween val="midCat"/>
        <c:majorUnit val="2"/>
      </c:valAx>
      <c:valAx>
        <c:axId val="248685551"/>
        <c:scaling>
          <c:orientation val="minMax"/>
          <c:max val="14"/>
          <c:min val="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250731727"/>
        <c:crosses val="autoZero"/>
        <c:crossBetween val="midCat"/>
        <c:majorUnit val="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MgO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'STable04A-10 KV XRF3'!$F$60</c:f>
              <c:strCache>
                <c:ptCount val="1"/>
                <c:pt idx="0">
                  <c:v>Mg slope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'STable04A-10 KV XRF3'!$D$61:$D$90</c:f>
              <c:numCache>
                <c:formatCode>0.00</c:formatCode>
                <c:ptCount val="30"/>
                <c:pt idx="0">
                  <c:v>9.68</c:v>
                </c:pt>
                <c:pt idx="1">
                  <c:v>9.68</c:v>
                </c:pt>
                <c:pt idx="2">
                  <c:v>9.68</c:v>
                </c:pt>
                <c:pt idx="3">
                  <c:v>9.68</c:v>
                </c:pt>
                <c:pt idx="4">
                  <c:v>9.68</c:v>
                </c:pt>
                <c:pt idx="7">
                  <c:v>9.68</c:v>
                </c:pt>
                <c:pt idx="8">
                  <c:v>9.68</c:v>
                </c:pt>
                <c:pt idx="9">
                  <c:v>9.68</c:v>
                </c:pt>
                <c:pt idx="10">
                  <c:v>7.23</c:v>
                </c:pt>
                <c:pt idx="11">
                  <c:v>7.23</c:v>
                </c:pt>
                <c:pt idx="12">
                  <c:v>7.23</c:v>
                </c:pt>
                <c:pt idx="13">
                  <c:v>7.23</c:v>
                </c:pt>
                <c:pt idx="14">
                  <c:v>7.23</c:v>
                </c:pt>
                <c:pt idx="17">
                  <c:v>7.23</c:v>
                </c:pt>
                <c:pt idx="18">
                  <c:v>7.23</c:v>
                </c:pt>
                <c:pt idx="19">
                  <c:v>7.23</c:v>
                </c:pt>
                <c:pt idx="20">
                  <c:v>3.48</c:v>
                </c:pt>
                <c:pt idx="21">
                  <c:v>3.48</c:v>
                </c:pt>
                <c:pt idx="23">
                  <c:v>3.48</c:v>
                </c:pt>
                <c:pt idx="24">
                  <c:v>3.48</c:v>
                </c:pt>
                <c:pt idx="25">
                  <c:v>3.48</c:v>
                </c:pt>
                <c:pt idx="27">
                  <c:v>3.48</c:v>
                </c:pt>
                <c:pt idx="28">
                  <c:v>3.48</c:v>
                </c:pt>
                <c:pt idx="29">
                  <c:v>3.48</c:v>
                </c:pt>
              </c:numCache>
            </c:numRef>
          </c:xVal>
          <c:yVal>
            <c:numRef>
              <c:f>'STable04A-10 KV XRF3'!$F$61:$F$90</c:f>
              <c:numCache>
                <c:formatCode>0.00</c:formatCode>
                <c:ptCount val="30"/>
                <c:pt idx="0">
                  <c:v>10.592005032255949</c:v>
                </c:pt>
                <c:pt idx="1">
                  <c:v>9.2795634139919763</c:v>
                </c:pt>
                <c:pt idx="2">
                  <c:v>9.4680628106257423</c:v>
                </c:pt>
                <c:pt idx="3">
                  <c:v>9.5570440547342184</c:v>
                </c:pt>
                <c:pt idx="4">
                  <c:v>9.6321215992276077</c:v>
                </c:pt>
                <c:pt idx="7">
                  <c:v>10.081075260545992</c:v>
                </c:pt>
                <c:pt idx="8">
                  <c:v>10.393544391118771</c:v>
                </c:pt>
                <c:pt idx="9">
                  <c:v>9.2830266141160305</c:v>
                </c:pt>
                <c:pt idx="10">
                  <c:v>7.4291358073943865</c:v>
                </c:pt>
                <c:pt idx="11">
                  <c:v>7.4737076429000364</c:v>
                </c:pt>
                <c:pt idx="12">
                  <c:v>7.4519532944453086</c:v>
                </c:pt>
                <c:pt idx="13">
                  <c:v>6.3732696639964974</c:v>
                </c:pt>
                <c:pt idx="14">
                  <c:v>6.3699299732651493</c:v>
                </c:pt>
                <c:pt idx="17">
                  <c:v>6.7873848021829115</c:v>
                </c:pt>
                <c:pt idx="18">
                  <c:v>6.5815717448862356</c:v>
                </c:pt>
                <c:pt idx="19">
                  <c:v>6.8522063558797326</c:v>
                </c:pt>
                <c:pt idx="20">
                  <c:v>4.0164444609475796</c:v>
                </c:pt>
                <c:pt idx="21">
                  <c:v>3.7751681618701163</c:v>
                </c:pt>
                <c:pt idx="23">
                  <c:v>3.5141093780272894</c:v>
                </c:pt>
                <c:pt idx="24">
                  <c:v>3.4780037172670086</c:v>
                </c:pt>
                <c:pt idx="25">
                  <c:v>3.565024317793672</c:v>
                </c:pt>
                <c:pt idx="27">
                  <c:v>3.9749213699682469</c:v>
                </c:pt>
                <c:pt idx="28">
                  <c:v>3.6318795990465071</c:v>
                </c:pt>
                <c:pt idx="29">
                  <c:v>3.640034411516277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1ED-C844-B406-14B278F1A072}"/>
            </c:ext>
          </c:extLst>
        </c:ser>
        <c:ser>
          <c:idx val="1"/>
          <c:order val="1"/>
          <c:tx>
            <c:strRef>
              <c:f>'STable04A-10 KV XRF3'!$G$60</c:f>
              <c:strCache>
                <c:ptCount val="1"/>
                <c:pt idx="0">
                  <c:v>Trad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'STable04A-10 KV XRF3'!$D$61:$D$90</c:f>
              <c:numCache>
                <c:formatCode>0.00</c:formatCode>
                <c:ptCount val="30"/>
                <c:pt idx="0">
                  <c:v>9.68</c:v>
                </c:pt>
                <c:pt idx="1">
                  <c:v>9.68</c:v>
                </c:pt>
                <c:pt idx="2">
                  <c:v>9.68</c:v>
                </c:pt>
                <c:pt idx="3">
                  <c:v>9.68</c:v>
                </c:pt>
                <c:pt idx="4">
                  <c:v>9.68</c:v>
                </c:pt>
                <c:pt idx="7">
                  <c:v>9.68</c:v>
                </c:pt>
                <c:pt idx="8">
                  <c:v>9.68</c:v>
                </c:pt>
                <c:pt idx="9">
                  <c:v>9.68</c:v>
                </c:pt>
                <c:pt idx="10">
                  <c:v>7.23</c:v>
                </c:pt>
                <c:pt idx="11">
                  <c:v>7.23</c:v>
                </c:pt>
                <c:pt idx="12">
                  <c:v>7.23</c:v>
                </c:pt>
                <c:pt idx="13">
                  <c:v>7.23</c:v>
                </c:pt>
                <c:pt idx="14">
                  <c:v>7.23</c:v>
                </c:pt>
                <c:pt idx="17">
                  <c:v>7.23</c:v>
                </c:pt>
                <c:pt idx="18">
                  <c:v>7.23</c:v>
                </c:pt>
                <c:pt idx="19">
                  <c:v>7.23</c:v>
                </c:pt>
                <c:pt idx="20">
                  <c:v>3.48</c:v>
                </c:pt>
                <c:pt idx="21">
                  <c:v>3.48</c:v>
                </c:pt>
                <c:pt idx="23">
                  <c:v>3.48</c:v>
                </c:pt>
                <c:pt idx="24">
                  <c:v>3.48</c:v>
                </c:pt>
                <c:pt idx="25">
                  <c:v>3.48</c:v>
                </c:pt>
                <c:pt idx="27">
                  <c:v>3.48</c:v>
                </c:pt>
                <c:pt idx="28">
                  <c:v>3.48</c:v>
                </c:pt>
                <c:pt idx="29">
                  <c:v>3.48</c:v>
                </c:pt>
              </c:numCache>
            </c:numRef>
          </c:xVal>
          <c:yVal>
            <c:numRef>
              <c:f>'STable04A-10 KV XRF3'!$G$61:$G$90</c:f>
              <c:numCache>
                <c:formatCode>0.00</c:formatCode>
                <c:ptCount val="30"/>
                <c:pt idx="0">
                  <c:v>10.612515620827594</c:v>
                </c:pt>
                <c:pt idx="1">
                  <c:v>9.2866522844629849</c:v>
                </c:pt>
                <c:pt idx="2">
                  <c:v>9.4770793750440845</c:v>
                </c:pt>
                <c:pt idx="3">
                  <c:v>9.5669705881432172</c:v>
                </c:pt>
                <c:pt idx="4">
                  <c:v>9.642815915084114</c:v>
                </c:pt>
                <c:pt idx="7">
                  <c:v>10.096360812613398</c:v>
                </c:pt>
                <c:pt idx="8">
                  <c:v>10.412025416818935</c:v>
                </c:pt>
                <c:pt idx="9">
                  <c:v>9.290150901092538</c:v>
                </c:pt>
                <c:pt idx="10">
                  <c:v>7.4173012321625382</c:v>
                </c:pt>
                <c:pt idx="11">
                  <c:v>7.4623288826949761</c:v>
                </c:pt>
                <c:pt idx="12">
                  <c:v>7.440352062834009</c:v>
                </c:pt>
                <c:pt idx="13">
                  <c:v>6.3506372463833358</c:v>
                </c:pt>
                <c:pt idx="14">
                  <c:v>6.3472634022184824</c:v>
                </c:pt>
                <c:pt idx="17">
                  <c:v>6.7689873437241967</c:v>
                </c:pt>
                <c:pt idx="18">
                  <c:v>6.5610695338823222</c:v>
                </c:pt>
                <c:pt idx="19">
                  <c:v>6.8344717967137987</c:v>
                </c:pt>
                <c:pt idx="20">
                  <c:v>3.9697099095346404</c:v>
                </c:pt>
                <c:pt idx="21">
                  <c:v>3.7259661921541323</c:v>
                </c:pt>
                <c:pt idx="23">
                  <c:v>3.4622376839169604</c:v>
                </c:pt>
                <c:pt idx="24">
                  <c:v>3.4257627876845498</c:v>
                </c:pt>
                <c:pt idx="25">
                  <c:v>3.5136733066296508</c:v>
                </c:pt>
                <c:pt idx="27">
                  <c:v>3.9277621815931472</c:v>
                </c:pt>
                <c:pt idx="28">
                  <c:v>3.581212285142636</c:v>
                </c:pt>
                <c:pt idx="29">
                  <c:v>3.5894504930127114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1ED-C844-B406-14B278F1A0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6540016"/>
        <c:axId val="426243696"/>
      </c:scatterChart>
      <c:valAx>
        <c:axId val="4265400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6243696"/>
        <c:crosses val="autoZero"/>
        <c:crossBetween val="midCat"/>
      </c:valAx>
      <c:valAx>
        <c:axId val="426243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654001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SiO2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'STable04A-10 KV XRF3'!$M$60</c:f>
              <c:strCache>
                <c:ptCount val="1"/>
                <c:pt idx="0">
                  <c:v>Si calc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'STable04A-10 KV XRF3'!$L$61:$L$90</c:f>
              <c:numCache>
                <c:formatCode>0.00</c:formatCode>
                <c:ptCount val="30"/>
                <c:pt idx="0">
                  <c:v>47.77</c:v>
                </c:pt>
                <c:pt idx="1">
                  <c:v>47.77</c:v>
                </c:pt>
                <c:pt idx="2">
                  <c:v>47.77</c:v>
                </c:pt>
                <c:pt idx="3">
                  <c:v>47.77</c:v>
                </c:pt>
                <c:pt idx="4">
                  <c:v>47.77</c:v>
                </c:pt>
                <c:pt idx="5">
                  <c:v>47.77</c:v>
                </c:pt>
                <c:pt idx="6">
                  <c:v>47.77</c:v>
                </c:pt>
                <c:pt idx="7">
                  <c:v>47.77</c:v>
                </c:pt>
                <c:pt idx="8">
                  <c:v>47.77</c:v>
                </c:pt>
                <c:pt idx="9">
                  <c:v>47.77</c:v>
                </c:pt>
                <c:pt idx="10">
                  <c:v>49.94</c:v>
                </c:pt>
                <c:pt idx="11">
                  <c:v>49.94</c:v>
                </c:pt>
                <c:pt idx="12">
                  <c:v>49.94</c:v>
                </c:pt>
                <c:pt idx="13">
                  <c:v>49.94</c:v>
                </c:pt>
                <c:pt idx="14">
                  <c:v>49.94</c:v>
                </c:pt>
                <c:pt idx="15">
                  <c:v>49.94</c:v>
                </c:pt>
                <c:pt idx="16">
                  <c:v>49.94</c:v>
                </c:pt>
                <c:pt idx="17">
                  <c:v>49.94</c:v>
                </c:pt>
                <c:pt idx="18">
                  <c:v>49.94</c:v>
                </c:pt>
                <c:pt idx="19">
                  <c:v>49.94</c:v>
                </c:pt>
                <c:pt idx="20">
                  <c:v>54.11</c:v>
                </c:pt>
                <c:pt idx="21">
                  <c:v>54.11</c:v>
                </c:pt>
                <c:pt idx="22">
                  <c:v>54.11</c:v>
                </c:pt>
                <c:pt idx="23">
                  <c:v>54.11</c:v>
                </c:pt>
                <c:pt idx="24">
                  <c:v>54.11</c:v>
                </c:pt>
                <c:pt idx="25">
                  <c:v>54.11</c:v>
                </c:pt>
                <c:pt idx="26">
                  <c:v>54.11</c:v>
                </c:pt>
                <c:pt idx="27">
                  <c:v>54.11</c:v>
                </c:pt>
                <c:pt idx="28">
                  <c:v>54.11</c:v>
                </c:pt>
                <c:pt idx="29">
                  <c:v>54.11</c:v>
                </c:pt>
              </c:numCache>
            </c:numRef>
          </c:xVal>
          <c:yVal>
            <c:numRef>
              <c:f>'STable04A-10 KV XRF3'!$M$61:$M$90</c:f>
              <c:numCache>
                <c:formatCode>0.00</c:formatCode>
                <c:ptCount val="30"/>
                <c:pt idx="0">
                  <c:v>48.094947212776077</c:v>
                </c:pt>
                <c:pt idx="1">
                  <c:v>46.154589956640969</c:v>
                </c:pt>
                <c:pt idx="2">
                  <c:v>48.16901775680045</c:v>
                </c:pt>
                <c:pt idx="3">
                  <c:v>46.171208288090661</c:v>
                </c:pt>
                <c:pt idx="4">
                  <c:v>46.469465549832222</c:v>
                </c:pt>
                <c:pt idx="5">
                  <c:v>48.322619325990651</c:v>
                </c:pt>
                <c:pt idx="6">
                  <c:v>47.867839125325624</c:v>
                </c:pt>
                <c:pt idx="7">
                  <c:v>46.775419394385743</c:v>
                </c:pt>
                <c:pt idx="8">
                  <c:v>47.81675569368246</c:v>
                </c:pt>
                <c:pt idx="9">
                  <c:v>45.855092298096416</c:v>
                </c:pt>
                <c:pt idx="10">
                  <c:v>49.357613240313874</c:v>
                </c:pt>
                <c:pt idx="11">
                  <c:v>49.762261889529817</c:v>
                </c:pt>
                <c:pt idx="12">
                  <c:v>49.815166857503399</c:v>
                </c:pt>
                <c:pt idx="13">
                  <c:v>45.859664437297837</c:v>
                </c:pt>
                <c:pt idx="14">
                  <c:v>46.228076366780336</c:v>
                </c:pt>
                <c:pt idx="15">
                  <c:v>52.380663891566719</c:v>
                </c:pt>
                <c:pt idx="16">
                  <c:v>50.810977031385036</c:v>
                </c:pt>
                <c:pt idx="17">
                  <c:v>47.994562031715496</c:v>
                </c:pt>
                <c:pt idx="18">
                  <c:v>48.112616031361995</c:v>
                </c:pt>
                <c:pt idx="19">
                  <c:v>49.521529308905137</c:v>
                </c:pt>
                <c:pt idx="20">
                  <c:v>56.516093974461292</c:v>
                </c:pt>
                <c:pt idx="21">
                  <c:v>55.852843405413758</c:v>
                </c:pt>
                <c:pt idx="22">
                  <c:v>56.320578760538922</c:v>
                </c:pt>
                <c:pt idx="23">
                  <c:v>58.076126126252994</c:v>
                </c:pt>
                <c:pt idx="24">
                  <c:v>55.08713947811647</c:v>
                </c:pt>
                <c:pt idx="25">
                  <c:v>56.712506914050223</c:v>
                </c:pt>
                <c:pt idx="26">
                  <c:v>55.501223562409209</c:v>
                </c:pt>
                <c:pt idx="27">
                  <c:v>55.457377772869442</c:v>
                </c:pt>
                <c:pt idx="28">
                  <c:v>54.840656704312302</c:v>
                </c:pt>
                <c:pt idx="29">
                  <c:v>54.260607857149466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D6B-6642-B5C5-270C8E89A6F0}"/>
            </c:ext>
          </c:extLst>
        </c:ser>
        <c:ser>
          <c:idx val="1"/>
          <c:order val="1"/>
          <c:tx>
            <c:strRef>
              <c:f>'STable04A-10 KV XRF3'!$N$60</c:f>
              <c:strCache>
                <c:ptCount val="1"/>
                <c:pt idx="0">
                  <c:v>Si slope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'STable04A-10 KV XRF3'!$L$61:$L$90</c:f>
              <c:numCache>
                <c:formatCode>0.00</c:formatCode>
                <c:ptCount val="30"/>
                <c:pt idx="0">
                  <c:v>47.77</c:v>
                </c:pt>
                <c:pt idx="1">
                  <c:v>47.77</c:v>
                </c:pt>
                <c:pt idx="2">
                  <c:v>47.77</c:v>
                </c:pt>
                <c:pt idx="3">
                  <c:v>47.77</c:v>
                </c:pt>
                <c:pt idx="4">
                  <c:v>47.77</c:v>
                </c:pt>
                <c:pt idx="5">
                  <c:v>47.77</c:v>
                </c:pt>
                <c:pt idx="6">
                  <c:v>47.77</c:v>
                </c:pt>
                <c:pt idx="7">
                  <c:v>47.77</c:v>
                </c:pt>
                <c:pt idx="8">
                  <c:v>47.77</c:v>
                </c:pt>
                <c:pt idx="9">
                  <c:v>47.77</c:v>
                </c:pt>
                <c:pt idx="10">
                  <c:v>49.94</c:v>
                </c:pt>
                <c:pt idx="11">
                  <c:v>49.94</c:v>
                </c:pt>
                <c:pt idx="12">
                  <c:v>49.94</c:v>
                </c:pt>
                <c:pt idx="13">
                  <c:v>49.94</c:v>
                </c:pt>
                <c:pt idx="14">
                  <c:v>49.94</c:v>
                </c:pt>
                <c:pt idx="15">
                  <c:v>49.94</c:v>
                </c:pt>
                <c:pt idx="16">
                  <c:v>49.94</c:v>
                </c:pt>
                <c:pt idx="17">
                  <c:v>49.94</c:v>
                </c:pt>
                <c:pt idx="18">
                  <c:v>49.94</c:v>
                </c:pt>
                <c:pt idx="19">
                  <c:v>49.94</c:v>
                </c:pt>
                <c:pt idx="20">
                  <c:v>54.11</c:v>
                </c:pt>
                <c:pt idx="21">
                  <c:v>54.11</c:v>
                </c:pt>
                <c:pt idx="22">
                  <c:v>54.11</c:v>
                </c:pt>
                <c:pt idx="23">
                  <c:v>54.11</c:v>
                </c:pt>
                <c:pt idx="24">
                  <c:v>54.11</c:v>
                </c:pt>
                <c:pt idx="25">
                  <c:v>54.11</c:v>
                </c:pt>
                <c:pt idx="26">
                  <c:v>54.11</c:v>
                </c:pt>
                <c:pt idx="27">
                  <c:v>54.11</c:v>
                </c:pt>
                <c:pt idx="28">
                  <c:v>54.11</c:v>
                </c:pt>
                <c:pt idx="29">
                  <c:v>54.11</c:v>
                </c:pt>
              </c:numCache>
            </c:numRef>
          </c:xVal>
          <c:yVal>
            <c:numRef>
              <c:f>'STable04A-10 KV XRF3'!$N$61:$N$90</c:f>
              <c:numCache>
                <c:formatCode>0.00</c:formatCode>
                <c:ptCount val="30"/>
                <c:pt idx="0">
                  <c:v>49.021662682941553</c:v>
                </c:pt>
                <c:pt idx="1">
                  <c:v>47.82833612323364</c:v>
                </c:pt>
                <c:pt idx="2">
                  <c:v>49.067216328898667</c:v>
                </c:pt>
                <c:pt idx="3">
                  <c:v>47.838556455718418</c:v>
                </c:pt>
                <c:pt idx="4">
                  <c:v>48.021985724187715</c:v>
                </c:pt>
                <c:pt idx="5">
                  <c:v>49.161681835983984</c:v>
                </c:pt>
                <c:pt idx="6">
                  <c:v>48.881990407734399</c:v>
                </c:pt>
                <c:pt idx="7">
                  <c:v>48.210148418246277</c:v>
                </c:pt>
                <c:pt idx="8">
                  <c:v>48.850573917009271</c:v>
                </c:pt>
                <c:pt idx="9">
                  <c:v>47.644144006353358</c:v>
                </c:pt>
                <c:pt idx="10">
                  <c:v>49.798206745607089</c:v>
                </c:pt>
                <c:pt idx="11">
                  <c:v>50.047067092809925</c:v>
                </c:pt>
                <c:pt idx="12">
                  <c:v>50.07960383480615</c:v>
                </c:pt>
                <c:pt idx="13">
                  <c:v>47.646955888096528</c:v>
                </c:pt>
                <c:pt idx="14">
                  <c:v>47.873530524790169</c:v>
                </c:pt>
                <c:pt idx="15">
                  <c:v>51.657393563949938</c:v>
                </c:pt>
                <c:pt idx="16">
                  <c:v>50.69203060578505</c:v>
                </c:pt>
                <c:pt idx="17">
                  <c:v>48.95992544234737</c:v>
                </c:pt>
                <c:pt idx="18">
                  <c:v>49.032529068722091</c:v>
                </c:pt>
                <c:pt idx="19">
                  <c:v>49.899015706222144</c:v>
                </c:pt>
                <c:pt idx="20">
                  <c:v>54.200697658146879</c:v>
                </c:pt>
                <c:pt idx="21">
                  <c:v>53.792796217686217</c:v>
                </c:pt>
                <c:pt idx="22">
                  <c:v>54.080455111645279</c:v>
                </c:pt>
                <c:pt idx="23">
                  <c:v>55.160122936582141</c:v>
                </c:pt>
                <c:pt idx="24">
                  <c:v>53.321885600361796</c:v>
                </c:pt>
                <c:pt idx="25">
                  <c:v>54.32149230910133</c:v>
                </c:pt>
                <c:pt idx="26">
                  <c:v>53.576548773432876</c:v>
                </c:pt>
                <c:pt idx="27">
                  <c:v>53.549583458141711</c:v>
                </c:pt>
                <c:pt idx="28">
                  <c:v>53.170297824677206</c:v>
                </c:pt>
                <c:pt idx="29">
                  <c:v>52.813565736780106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D6B-6642-B5C5-270C8E89A6F0}"/>
            </c:ext>
          </c:extLst>
        </c:ser>
        <c:ser>
          <c:idx val="2"/>
          <c:order val="2"/>
          <c:tx>
            <c:strRef>
              <c:f>'STable04A-10 KV XRF3'!$O$60</c:f>
              <c:strCache>
                <c:ptCount val="1"/>
                <c:pt idx="0">
                  <c:v>Trad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7"/>
            <c:spPr>
              <a:noFill/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'STable04A-10 KV XRF3'!$L$61:$L$90</c:f>
              <c:numCache>
                <c:formatCode>0.00</c:formatCode>
                <c:ptCount val="30"/>
                <c:pt idx="0">
                  <c:v>47.77</c:v>
                </c:pt>
                <c:pt idx="1">
                  <c:v>47.77</c:v>
                </c:pt>
                <c:pt idx="2">
                  <c:v>47.77</c:v>
                </c:pt>
                <c:pt idx="3">
                  <c:v>47.77</c:v>
                </c:pt>
                <c:pt idx="4">
                  <c:v>47.77</c:v>
                </c:pt>
                <c:pt idx="5">
                  <c:v>47.77</c:v>
                </c:pt>
                <c:pt idx="6">
                  <c:v>47.77</c:v>
                </c:pt>
                <c:pt idx="7">
                  <c:v>47.77</c:v>
                </c:pt>
                <c:pt idx="8">
                  <c:v>47.77</c:v>
                </c:pt>
                <c:pt idx="9">
                  <c:v>47.77</c:v>
                </c:pt>
                <c:pt idx="10">
                  <c:v>49.94</c:v>
                </c:pt>
                <c:pt idx="11">
                  <c:v>49.94</c:v>
                </c:pt>
                <c:pt idx="12">
                  <c:v>49.94</c:v>
                </c:pt>
                <c:pt idx="13">
                  <c:v>49.94</c:v>
                </c:pt>
                <c:pt idx="14">
                  <c:v>49.94</c:v>
                </c:pt>
                <c:pt idx="15">
                  <c:v>49.94</c:v>
                </c:pt>
                <c:pt idx="16">
                  <c:v>49.94</c:v>
                </c:pt>
                <c:pt idx="17">
                  <c:v>49.94</c:v>
                </c:pt>
                <c:pt idx="18">
                  <c:v>49.94</c:v>
                </c:pt>
                <c:pt idx="19">
                  <c:v>49.94</c:v>
                </c:pt>
                <c:pt idx="20">
                  <c:v>54.11</c:v>
                </c:pt>
                <c:pt idx="21">
                  <c:v>54.11</c:v>
                </c:pt>
                <c:pt idx="22">
                  <c:v>54.11</c:v>
                </c:pt>
                <c:pt idx="23">
                  <c:v>54.11</c:v>
                </c:pt>
                <c:pt idx="24">
                  <c:v>54.11</c:v>
                </c:pt>
                <c:pt idx="25">
                  <c:v>54.11</c:v>
                </c:pt>
                <c:pt idx="26">
                  <c:v>54.11</c:v>
                </c:pt>
                <c:pt idx="27">
                  <c:v>54.11</c:v>
                </c:pt>
                <c:pt idx="28">
                  <c:v>54.11</c:v>
                </c:pt>
                <c:pt idx="29">
                  <c:v>54.11</c:v>
                </c:pt>
              </c:numCache>
            </c:numRef>
          </c:xVal>
          <c:yVal>
            <c:numRef>
              <c:f>'STable04A-10 KV XRF3'!$O$61:$O$90</c:f>
              <c:numCache>
                <c:formatCode>0.00</c:formatCode>
                <c:ptCount val="30"/>
                <c:pt idx="0">
                  <c:v>49.021662682941567</c:v>
                </c:pt>
                <c:pt idx="1">
                  <c:v>47.828336123233655</c:v>
                </c:pt>
                <c:pt idx="2">
                  <c:v>49.067216328898681</c:v>
                </c:pt>
                <c:pt idx="3">
                  <c:v>47.838556455718432</c:v>
                </c:pt>
                <c:pt idx="4">
                  <c:v>48.021985724187729</c:v>
                </c:pt>
                <c:pt idx="5">
                  <c:v>49.161681835983991</c:v>
                </c:pt>
                <c:pt idx="6">
                  <c:v>48.881990407734413</c:v>
                </c:pt>
                <c:pt idx="7">
                  <c:v>48.210148418246291</c:v>
                </c:pt>
                <c:pt idx="8">
                  <c:v>48.850573917009285</c:v>
                </c:pt>
                <c:pt idx="9">
                  <c:v>47.644144006353372</c:v>
                </c:pt>
                <c:pt idx="10">
                  <c:v>49.798206745607104</c:v>
                </c:pt>
                <c:pt idx="11">
                  <c:v>50.047067092809939</c:v>
                </c:pt>
                <c:pt idx="12">
                  <c:v>50.079603834806157</c:v>
                </c:pt>
                <c:pt idx="13">
                  <c:v>47.646955888096542</c:v>
                </c:pt>
                <c:pt idx="14">
                  <c:v>47.873530524790183</c:v>
                </c:pt>
                <c:pt idx="15">
                  <c:v>51.657393563949952</c:v>
                </c:pt>
                <c:pt idx="16">
                  <c:v>50.692030605785057</c:v>
                </c:pt>
                <c:pt idx="17">
                  <c:v>48.959925442347384</c:v>
                </c:pt>
                <c:pt idx="18">
                  <c:v>49.032529068722098</c:v>
                </c:pt>
                <c:pt idx="19">
                  <c:v>49.899015706222158</c:v>
                </c:pt>
                <c:pt idx="20">
                  <c:v>54.200697658146879</c:v>
                </c:pt>
                <c:pt idx="21">
                  <c:v>53.792796217686231</c:v>
                </c:pt>
                <c:pt idx="22">
                  <c:v>54.080455111645293</c:v>
                </c:pt>
                <c:pt idx="23">
                  <c:v>55.160122936582155</c:v>
                </c:pt>
                <c:pt idx="24">
                  <c:v>53.32188560036181</c:v>
                </c:pt>
                <c:pt idx="25">
                  <c:v>54.321492309101345</c:v>
                </c:pt>
                <c:pt idx="26">
                  <c:v>53.57654877343289</c:v>
                </c:pt>
                <c:pt idx="27">
                  <c:v>53.549583458141726</c:v>
                </c:pt>
                <c:pt idx="28">
                  <c:v>53.17029782467722</c:v>
                </c:pt>
                <c:pt idx="29">
                  <c:v>52.81356573678012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D6B-6642-B5C5-270C8E89A6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5651744"/>
        <c:axId val="447135664"/>
      </c:scatterChart>
      <c:valAx>
        <c:axId val="805651744"/>
        <c:scaling>
          <c:orientation val="minMax"/>
          <c:max val="60"/>
          <c:min val="4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7135664"/>
        <c:crosses val="autoZero"/>
        <c:crossBetween val="midCat"/>
      </c:valAx>
      <c:valAx>
        <c:axId val="447135664"/>
        <c:scaling>
          <c:orientation val="minMax"/>
          <c:min val="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5651744"/>
        <c:crosses val="autoZero"/>
        <c:crossBetween val="midCat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K2O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'STable04B-30 KV XRF3'!$E$62:$E$91</c:f>
              <c:numCache>
                <c:formatCode>0.000</c:formatCode>
                <c:ptCount val="30"/>
                <c:pt idx="0">
                  <c:v>2.7E-2</c:v>
                </c:pt>
                <c:pt idx="1">
                  <c:v>2.7E-2</c:v>
                </c:pt>
                <c:pt idx="2">
                  <c:v>2.7E-2</c:v>
                </c:pt>
                <c:pt idx="3">
                  <c:v>2.7E-2</c:v>
                </c:pt>
                <c:pt idx="4">
                  <c:v>2.7E-2</c:v>
                </c:pt>
                <c:pt idx="5">
                  <c:v>2.7E-2</c:v>
                </c:pt>
                <c:pt idx="6">
                  <c:v>2.7E-2</c:v>
                </c:pt>
                <c:pt idx="7">
                  <c:v>2.7E-2</c:v>
                </c:pt>
                <c:pt idx="8">
                  <c:v>2.7E-2</c:v>
                </c:pt>
                <c:pt idx="9">
                  <c:v>2.7E-2</c:v>
                </c:pt>
                <c:pt idx="10">
                  <c:v>0.52</c:v>
                </c:pt>
                <c:pt idx="11">
                  <c:v>0.52</c:v>
                </c:pt>
                <c:pt idx="12">
                  <c:v>0.52</c:v>
                </c:pt>
                <c:pt idx="13">
                  <c:v>0.52</c:v>
                </c:pt>
                <c:pt idx="14">
                  <c:v>0.52</c:v>
                </c:pt>
                <c:pt idx="15">
                  <c:v>0.52</c:v>
                </c:pt>
                <c:pt idx="16">
                  <c:v>0.52</c:v>
                </c:pt>
                <c:pt idx="17">
                  <c:v>0.52</c:v>
                </c:pt>
                <c:pt idx="18">
                  <c:v>0.52</c:v>
                </c:pt>
                <c:pt idx="19">
                  <c:v>0.52</c:v>
                </c:pt>
                <c:pt idx="20" formatCode="0.00">
                  <c:v>1.69</c:v>
                </c:pt>
                <c:pt idx="21" formatCode="0.00">
                  <c:v>1.69</c:v>
                </c:pt>
                <c:pt idx="22" formatCode="0.00">
                  <c:v>1.69</c:v>
                </c:pt>
                <c:pt idx="23" formatCode="0.00">
                  <c:v>1.69</c:v>
                </c:pt>
                <c:pt idx="24" formatCode="0.00">
                  <c:v>1.69</c:v>
                </c:pt>
                <c:pt idx="25" formatCode="0.00">
                  <c:v>1.69</c:v>
                </c:pt>
                <c:pt idx="26" formatCode="0.00">
                  <c:v>1.69</c:v>
                </c:pt>
                <c:pt idx="27" formatCode="0.00">
                  <c:v>1.69</c:v>
                </c:pt>
                <c:pt idx="28" formatCode="0.00">
                  <c:v>1.69</c:v>
                </c:pt>
                <c:pt idx="29" formatCode="0.00">
                  <c:v>1.69</c:v>
                </c:pt>
              </c:numCache>
            </c:numRef>
          </c:xVal>
          <c:yVal>
            <c:numRef>
              <c:f>'STable04B-30 KV XRF3'!$F$62:$F$91</c:f>
              <c:numCache>
                <c:formatCode>0.000</c:formatCode>
                <c:ptCount val="30"/>
                <c:pt idx="0">
                  <c:v>0.10496485926816389</c:v>
                </c:pt>
                <c:pt idx="1">
                  <c:v>5.3771607791424009E-2</c:v>
                </c:pt>
                <c:pt idx="2">
                  <c:v>4.8691374102250183E-2</c:v>
                </c:pt>
                <c:pt idx="3">
                  <c:v>5.7384613108432375E-2</c:v>
                </c:pt>
                <c:pt idx="4">
                  <c:v>3.8499830034597352E-2</c:v>
                </c:pt>
                <c:pt idx="5">
                  <c:v>4.554874374206546E-2</c:v>
                </c:pt>
                <c:pt idx="6">
                  <c:v>5.1864753920375858E-2</c:v>
                </c:pt>
                <c:pt idx="7">
                  <c:v>4.1768227499732059E-2</c:v>
                </c:pt>
                <c:pt idx="8">
                  <c:v>6.2184960503137675E-2</c:v>
                </c:pt>
                <c:pt idx="9">
                  <c:v>4.3484556336690156E-2</c:v>
                </c:pt>
                <c:pt idx="10">
                  <c:v>0.51286449385939636</c:v>
                </c:pt>
                <c:pt idx="11">
                  <c:v>0.51551557936715342</c:v>
                </c:pt>
                <c:pt idx="12">
                  <c:v>0.47834631550032403</c:v>
                </c:pt>
                <c:pt idx="13">
                  <c:v>0.50215878475245468</c:v>
                </c:pt>
                <c:pt idx="14">
                  <c:v>0.5141107308157391</c:v>
                </c:pt>
                <c:pt idx="15">
                  <c:v>0.57478368651314815</c:v>
                </c:pt>
                <c:pt idx="16">
                  <c:v>0.5733413676176996</c:v>
                </c:pt>
                <c:pt idx="17">
                  <c:v>0.51873722625268337</c:v>
                </c:pt>
                <c:pt idx="18">
                  <c:v>0.54340864916283027</c:v>
                </c:pt>
                <c:pt idx="19">
                  <c:v>0.58301841290548495</c:v>
                </c:pt>
                <c:pt idx="20" formatCode="0.00">
                  <c:v>1.6802754091836665</c:v>
                </c:pt>
                <c:pt idx="21" formatCode="0.00">
                  <c:v>1.7842729467501799</c:v>
                </c:pt>
                <c:pt idx="22" formatCode="0.00">
                  <c:v>1.798105434850825</c:v>
                </c:pt>
                <c:pt idx="23" formatCode="0.00">
                  <c:v>1.6377350300173867</c:v>
                </c:pt>
                <c:pt idx="24" formatCode="0.00">
                  <c:v>1.7152047448895429</c:v>
                </c:pt>
                <c:pt idx="25" formatCode="0.00">
                  <c:v>1.6834406785854672</c:v>
                </c:pt>
                <c:pt idx="26" formatCode="0.00">
                  <c:v>1.7878133900730171</c:v>
                </c:pt>
                <c:pt idx="27" formatCode="0.00">
                  <c:v>1.8959004252218208</c:v>
                </c:pt>
                <c:pt idx="28" formatCode="0.00">
                  <c:v>1.7121431855422427</c:v>
                </c:pt>
                <c:pt idx="29" formatCode="0.00">
                  <c:v>1.6670000696566689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9EB-BD43-AD76-0B0468A725FD}"/>
            </c:ext>
          </c:extLst>
        </c:ser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'STable04B-30 KV XRF3'!$E$62:$E$91</c:f>
              <c:numCache>
                <c:formatCode>0.000</c:formatCode>
                <c:ptCount val="30"/>
                <c:pt idx="0">
                  <c:v>2.7E-2</c:v>
                </c:pt>
                <c:pt idx="1">
                  <c:v>2.7E-2</c:v>
                </c:pt>
                <c:pt idx="2">
                  <c:v>2.7E-2</c:v>
                </c:pt>
                <c:pt idx="3">
                  <c:v>2.7E-2</c:v>
                </c:pt>
                <c:pt idx="4">
                  <c:v>2.7E-2</c:v>
                </c:pt>
                <c:pt idx="5">
                  <c:v>2.7E-2</c:v>
                </c:pt>
                <c:pt idx="6">
                  <c:v>2.7E-2</c:v>
                </c:pt>
                <c:pt idx="7">
                  <c:v>2.7E-2</c:v>
                </c:pt>
                <c:pt idx="8">
                  <c:v>2.7E-2</c:v>
                </c:pt>
                <c:pt idx="9">
                  <c:v>2.7E-2</c:v>
                </c:pt>
                <c:pt idx="10">
                  <c:v>0.52</c:v>
                </c:pt>
                <c:pt idx="11">
                  <c:v>0.52</c:v>
                </c:pt>
                <c:pt idx="12">
                  <c:v>0.52</c:v>
                </c:pt>
                <c:pt idx="13">
                  <c:v>0.52</c:v>
                </c:pt>
                <c:pt idx="14">
                  <c:v>0.52</c:v>
                </c:pt>
                <c:pt idx="15">
                  <c:v>0.52</c:v>
                </c:pt>
                <c:pt idx="16">
                  <c:v>0.52</c:v>
                </c:pt>
                <c:pt idx="17">
                  <c:v>0.52</c:v>
                </c:pt>
                <c:pt idx="18">
                  <c:v>0.52</c:v>
                </c:pt>
                <c:pt idx="19">
                  <c:v>0.52</c:v>
                </c:pt>
                <c:pt idx="20" formatCode="0.00">
                  <c:v>1.69</c:v>
                </c:pt>
                <c:pt idx="21" formatCode="0.00">
                  <c:v>1.69</c:v>
                </c:pt>
                <c:pt idx="22" formatCode="0.00">
                  <c:v>1.69</c:v>
                </c:pt>
                <c:pt idx="23" formatCode="0.00">
                  <c:v>1.69</c:v>
                </c:pt>
                <c:pt idx="24" formatCode="0.00">
                  <c:v>1.69</c:v>
                </c:pt>
                <c:pt idx="25" formatCode="0.00">
                  <c:v>1.69</c:v>
                </c:pt>
                <c:pt idx="26" formatCode="0.00">
                  <c:v>1.69</c:v>
                </c:pt>
                <c:pt idx="27" formatCode="0.00">
                  <c:v>1.69</c:v>
                </c:pt>
                <c:pt idx="28" formatCode="0.00">
                  <c:v>1.69</c:v>
                </c:pt>
                <c:pt idx="29" formatCode="0.00">
                  <c:v>1.69</c:v>
                </c:pt>
              </c:numCache>
            </c:numRef>
          </c:xVal>
          <c:yVal>
            <c:numRef>
              <c:f>'STable04B-30 KV XRF3'!$G$62:$G$91</c:f>
              <c:numCache>
                <c:formatCode>0.000</c:formatCode>
                <c:ptCount val="30"/>
                <c:pt idx="0">
                  <c:v>8.9114325581766546E-2</c:v>
                </c:pt>
                <c:pt idx="1">
                  <c:v>3.8892097657852627E-2</c:v>
                </c:pt>
                <c:pt idx="2">
                  <c:v>3.390822484484407E-2</c:v>
                </c:pt>
                <c:pt idx="3">
                  <c:v>4.2436572198672758E-2</c:v>
                </c:pt>
                <c:pt idx="4">
                  <c:v>2.3909991986069058E-2</c:v>
                </c:pt>
                <c:pt idx="5">
                  <c:v>3.0825203280927187E-2</c:v>
                </c:pt>
                <c:pt idx="6">
                  <c:v>3.7021412617014963E-2</c:v>
                </c:pt>
                <c:pt idx="7">
                  <c:v>2.711639512915754E-2</c:v>
                </c:pt>
                <c:pt idx="8">
                  <c:v>4.71458675455486E-2</c:v>
                </c:pt>
                <c:pt idx="9">
                  <c:v>2.8800168977381663E-2</c:v>
                </c:pt>
                <c:pt idx="10">
                  <c:v>0.48927699991062634</c:v>
                </c:pt>
                <c:pt idx="11">
                  <c:v>0.4918778001484635</c:v>
                </c:pt>
                <c:pt idx="12">
                  <c:v>0.45541355558817864</c:v>
                </c:pt>
                <c:pt idx="13">
                  <c:v>0.47877435459417794</c:v>
                </c:pt>
                <c:pt idx="14">
                  <c:v>0.49049959848882152</c:v>
                </c:pt>
                <c:pt idx="15">
                  <c:v>0.55002172146312212</c:v>
                </c:pt>
                <c:pt idx="16">
                  <c:v>0.5486067601895821</c:v>
                </c:pt>
                <c:pt idx="17">
                  <c:v>0.49503833946777132</c:v>
                </c:pt>
                <c:pt idx="18">
                  <c:v>0.51924179966727912</c:v>
                </c:pt>
                <c:pt idx="19">
                  <c:v>0.55810025318043088</c:v>
                </c:pt>
                <c:pt idx="20" formatCode="0.00">
                  <c:v>1.6345446939722066</c:v>
                </c:pt>
                <c:pt idx="21" formatCode="0.00">
                  <c:v>1.7365696266445207</c:v>
                </c:pt>
                <c:pt idx="22" formatCode="0.00">
                  <c:v>1.7501397428240151</c:v>
                </c:pt>
                <c:pt idx="23" formatCode="0.00">
                  <c:v>1.5928112123739662</c:v>
                </c:pt>
                <c:pt idx="24" formatCode="0.00">
                  <c:v>1.6688114968895498</c:v>
                </c:pt>
                <c:pt idx="25" formatCode="0.00">
                  <c:v>1.6376499251648386</c:v>
                </c:pt>
                <c:pt idx="26" formatCode="0.00">
                  <c:v>1.7400429155328427</c:v>
                </c:pt>
                <c:pt idx="27" formatCode="0.00">
                  <c:v>1.8460797769994317</c:v>
                </c:pt>
                <c:pt idx="28" formatCode="0.00">
                  <c:v>1.6658080085994464</c:v>
                </c:pt>
                <c:pt idx="29" formatCode="0.00">
                  <c:v>1.6215211584814957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682-C14E-BAB5-77E27CC847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47334416"/>
        <c:axId val="1941041439"/>
      </c:scatterChart>
      <c:valAx>
        <c:axId val="847334416"/>
        <c:scaling>
          <c:orientation val="minMax"/>
          <c:max val="2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1041439"/>
        <c:crosses val="autoZero"/>
        <c:crossBetween val="midCat"/>
      </c:valAx>
      <c:valAx>
        <c:axId val="19410414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733441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CaO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'STable04B-30 KV XRF3'!$I$62:$I$91</c:f>
              <c:numCache>
                <c:formatCode>0.00</c:formatCode>
                <c:ptCount val="30"/>
                <c:pt idx="0">
                  <c:v>13.24</c:v>
                </c:pt>
                <c:pt idx="1">
                  <c:v>13.24</c:v>
                </c:pt>
                <c:pt idx="2">
                  <c:v>13.24</c:v>
                </c:pt>
                <c:pt idx="3">
                  <c:v>13.24</c:v>
                </c:pt>
                <c:pt idx="4">
                  <c:v>13.24</c:v>
                </c:pt>
                <c:pt idx="5">
                  <c:v>13.24</c:v>
                </c:pt>
                <c:pt idx="6">
                  <c:v>13.24</c:v>
                </c:pt>
                <c:pt idx="7">
                  <c:v>13.24</c:v>
                </c:pt>
                <c:pt idx="8">
                  <c:v>13.24</c:v>
                </c:pt>
                <c:pt idx="9">
                  <c:v>13.24</c:v>
                </c:pt>
                <c:pt idx="10">
                  <c:v>11.4</c:v>
                </c:pt>
                <c:pt idx="11">
                  <c:v>11.4</c:v>
                </c:pt>
                <c:pt idx="12">
                  <c:v>11.4</c:v>
                </c:pt>
                <c:pt idx="13">
                  <c:v>11.4</c:v>
                </c:pt>
                <c:pt idx="14">
                  <c:v>11.4</c:v>
                </c:pt>
                <c:pt idx="15">
                  <c:v>11.4</c:v>
                </c:pt>
                <c:pt idx="16">
                  <c:v>11.4</c:v>
                </c:pt>
                <c:pt idx="17">
                  <c:v>11.4</c:v>
                </c:pt>
                <c:pt idx="18">
                  <c:v>11.4</c:v>
                </c:pt>
                <c:pt idx="19">
                  <c:v>11.4</c:v>
                </c:pt>
                <c:pt idx="20">
                  <c:v>6.95</c:v>
                </c:pt>
                <c:pt idx="21">
                  <c:v>6.95</c:v>
                </c:pt>
                <c:pt idx="22">
                  <c:v>6.95</c:v>
                </c:pt>
                <c:pt idx="23">
                  <c:v>6.95</c:v>
                </c:pt>
                <c:pt idx="24">
                  <c:v>6.95</c:v>
                </c:pt>
                <c:pt idx="25">
                  <c:v>6.95</c:v>
                </c:pt>
                <c:pt idx="26">
                  <c:v>6.95</c:v>
                </c:pt>
                <c:pt idx="27">
                  <c:v>6.95</c:v>
                </c:pt>
                <c:pt idx="28">
                  <c:v>6.95</c:v>
                </c:pt>
                <c:pt idx="29">
                  <c:v>6.95</c:v>
                </c:pt>
              </c:numCache>
            </c:numRef>
          </c:xVal>
          <c:yVal>
            <c:numRef>
              <c:f>'STable04B-30 KV XRF3'!$J$62:$J$91</c:f>
              <c:numCache>
                <c:formatCode>0.00</c:formatCode>
                <c:ptCount val="30"/>
                <c:pt idx="0">
                  <c:v>14.121915953938242</c:v>
                </c:pt>
                <c:pt idx="1">
                  <c:v>13.74218062995622</c:v>
                </c:pt>
                <c:pt idx="2">
                  <c:v>14.271969287392688</c:v>
                </c:pt>
                <c:pt idx="3">
                  <c:v>14.228252276343836</c:v>
                </c:pt>
                <c:pt idx="4">
                  <c:v>13.418672867571079</c:v>
                </c:pt>
                <c:pt idx="5">
                  <c:v>13.862537568969579</c:v>
                </c:pt>
                <c:pt idx="6">
                  <c:v>14.576310026415362</c:v>
                </c:pt>
                <c:pt idx="7">
                  <c:v>13.696805573902003</c:v>
                </c:pt>
                <c:pt idx="8">
                  <c:v>13.963159565082655</c:v>
                </c:pt>
                <c:pt idx="9">
                  <c:v>13.782041521673195</c:v>
                </c:pt>
                <c:pt idx="10">
                  <c:v>11.288540902947899</c:v>
                </c:pt>
                <c:pt idx="11">
                  <c:v>10.866041723729222</c:v>
                </c:pt>
                <c:pt idx="12">
                  <c:v>11.346908685680489</c:v>
                </c:pt>
                <c:pt idx="13">
                  <c:v>11.063827523975073</c:v>
                </c:pt>
                <c:pt idx="14">
                  <c:v>11.266558630350726</c:v>
                </c:pt>
                <c:pt idx="15">
                  <c:v>12.394656029350992</c:v>
                </c:pt>
                <c:pt idx="16">
                  <c:v>12.269426357293245</c:v>
                </c:pt>
                <c:pt idx="17">
                  <c:v>11.828006754179324</c:v>
                </c:pt>
                <c:pt idx="18">
                  <c:v>11.649882646214092</c:v>
                </c:pt>
                <c:pt idx="19">
                  <c:v>12.428223635080423</c:v>
                </c:pt>
                <c:pt idx="20">
                  <c:v>7.0001629726256178</c:v>
                </c:pt>
                <c:pt idx="21">
                  <c:v>7.1098583574636169</c:v>
                </c:pt>
                <c:pt idx="22">
                  <c:v>7.2224227981988705</c:v>
                </c:pt>
                <c:pt idx="23">
                  <c:v>6.8102357475459199</c:v>
                </c:pt>
                <c:pt idx="24">
                  <c:v>6.8947848900554405</c:v>
                </c:pt>
                <c:pt idx="25">
                  <c:v>6.8897579105927758</c:v>
                </c:pt>
                <c:pt idx="26">
                  <c:v>7.1848604256136204</c:v>
                </c:pt>
                <c:pt idx="27">
                  <c:v>6.7999090742496664</c:v>
                </c:pt>
                <c:pt idx="28">
                  <c:v>7.1009606507777869</c:v>
                </c:pt>
                <c:pt idx="29">
                  <c:v>7.0954144218715411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A0D-FC45-91C1-17DA85DC8A5C}"/>
            </c:ext>
          </c:extLst>
        </c:ser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'STable04B-30 KV XRF3'!$I$62:$I$91</c:f>
              <c:numCache>
                <c:formatCode>0.00</c:formatCode>
                <c:ptCount val="30"/>
                <c:pt idx="0">
                  <c:v>13.24</c:v>
                </c:pt>
                <c:pt idx="1">
                  <c:v>13.24</c:v>
                </c:pt>
                <c:pt idx="2">
                  <c:v>13.24</c:v>
                </c:pt>
                <c:pt idx="3">
                  <c:v>13.24</c:v>
                </c:pt>
                <c:pt idx="4">
                  <c:v>13.24</c:v>
                </c:pt>
                <c:pt idx="5">
                  <c:v>13.24</c:v>
                </c:pt>
                <c:pt idx="6">
                  <c:v>13.24</c:v>
                </c:pt>
                <c:pt idx="7">
                  <c:v>13.24</c:v>
                </c:pt>
                <c:pt idx="8">
                  <c:v>13.24</c:v>
                </c:pt>
                <c:pt idx="9">
                  <c:v>13.24</c:v>
                </c:pt>
                <c:pt idx="10">
                  <c:v>11.4</c:v>
                </c:pt>
                <c:pt idx="11">
                  <c:v>11.4</c:v>
                </c:pt>
                <c:pt idx="12">
                  <c:v>11.4</c:v>
                </c:pt>
                <c:pt idx="13">
                  <c:v>11.4</c:v>
                </c:pt>
                <c:pt idx="14">
                  <c:v>11.4</c:v>
                </c:pt>
                <c:pt idx="15">
                  <c:v>11.4</c:v>
                </c:pt>
                <c:pt idx="16">
                  <c:v>11.4</c:v>
                </c:pt>
                <c:pt idx="17">
                  <c:v>11.4</c:v>
                </c:pt>
                <c:pt idx="18">
                  <c:v>11.4</c:v>
                </c:pt>
                <c:pt idx="19">
                  <c:v>11.4</c:v>
                </c:pt>
                <c:pt idx="20">
                  <c:v>6.95</c:v>
                </c:pt>
                <c:pt idx="21">
                  <c:v>6.95</c:v>
                </c:pt>
                <c:pt idx="22">
                  <c:v>6.95</c:v>
                </c:pt>
                <c:pt idx="23">
                  <c:v>6.95</c:v>
                </c:pt>
                <c:pt idx="24">
                  <c:v>6.95</c:v>
                </c:pt>
                <c:pt idx="25">
                  <c:v>6.95</c:v>
                </c:pt>
                <c:pt idx="26">
                  <c:v>6.95</c:v>
                </c:pt>
                <c:pt idx="27">
                  <c:v>6.95</c:v>
                </c:pt>
                <c:pt idx="28">
                  <c:v>6.95</c:v>
                </c:pt>
                <c:pt idx="29">
                  <c:v>6.95</c:v>
                </c:pt>
              </c:numCache>
            </c:numRef>
          </c:xVal>
          <c:yVal>
            <c:numRef>
              <c:f>'STable04B-30 KV XRF3'!$K$62:$K$91</c:f>
              <c:numCache>
                <c:formatCode>0.00</c:formatCode>
                <c:ptCount val="30"/>
                <c:pt idx="0">
                  <c:v>13.451380304727209</c:v>
                </c:pt>
                <c:pt idx="1">
                  <c:v>13.110021327304592</c:v>
                </c:pt>
                <c:pt idx="2">
                  <c:v>13.586269131844302</c:v>
                </c:pt>
                <c:pt idx="3">
                  <c:v>13.546970195861419</c:v>
                </c:pt>
                <c:pt idx="4">
                  <c:v>12.819207510464894</c:v>
                </c:pt>
                <c:pt idx="5">
                  <c:v>13.218214900650592</c:v>
                </c:pt>
                <c:pt idx="6">
                  <c:v>13.859852959578333</c:v>
                </c:pt>
                <c:pt idx="7">
                  <c:v>13.069231909631416</c:v>
                </c:pt>
                <c:pt idx="8">
                  <c:v>13.308667959742374</c:v>
                </c:pt>
                <c:pt idx="9">
                  <c:v>13.145853846368066</c:v>
                </c:pt>
                <c:pt idx="10">
                  <c:v>10.9043483354111</c:v>
                </c:pt>
                <c:pt idx="11">
                  <c:v>10.524547251151658</c:v>
                </c:pt>
                <c:pt idx="12">
                  <c:v>10.9568174247207</c:v>
                </c:pt>
                <c:pt idx="13">
                  <c:v>10.702344664920398</c:v>
                </c:pt>
                <c:pt idx="14">
                  <c:v>10.884587608343342</c:v>
                </c:pt>
                <c:pt idx="15">
                  <c:v>11.898678608668812</c:v>
                </c:pt>
                <c:pt idx="16">
                  <c:v>11.786104744461682</c:v>
                </c:pt>
                <c:pt idx="17">
                  <c:v>11.389295349030249</c:v>
                </c:pt>
                <c:pt idx="18">
                  <c:v>11.22917260166054</c:v>
                </c:pt>
                <c:pt idx="19">
                  <c:v>11.928853846110947</c:v>
                </c:pt>
                <c:pt idx="20">
                  <c:v>7.0493572069959862</c:v>
                </c:pt>
                <c:pt idx="21">
                  <c:v>7.1479666911061681</c:v>
                </c:pt>
                <c:pt idx="22">
                  <c:v>7.2491552820979139</c:v>
                </c:pt>
                <c:pt idx="23">
                  <c:v>6.8786241746879613</c:v>
                </c:pt>
                <c:pt idx="24">
                  <c:v>6.9546287152357227</c:v>
                </c:pt>
                <c:pt idx="25">
                  <c:v>6.9501097662190627</c:v>
                </c:pt>
                <c:pt idx="26">
                  <c:v>7.2153889920388004</c:v>
                </c:pt>
                <c:pt idx="27">
                  <c:v>6.8693411230096997</c:v>
                </c:pt>
                <c:pt idx="28">
                  <c:v>7.1399681935636394</c:v>
                </c:pt>
                <c:pt idx="29">
                  <c:v>7.1349824708551637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680-0D4D-9794-39807C3BA1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7916256"/>
        <c:axId val="1938042127"/>
      </c:scatterChart>
      <c:valAx>
        <c:axId val="327916256"/>
        <c:scaling>
          <c:orientation val="minMax"/>
          <c:max val="16"/>
          <c:min val="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38042127"/>
        <c:crosses val="autoZero"/>
        <c:crossBetween val="midCat"/>
      </c:valAx>
      <c:valAx>
        <c:axId val="1938042127"/>
        <c:scaling>
          <c:orientation val="minMax"/>
          <c:min val="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79162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TiO2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'STable04B-30 KV XRF3'!$M$62:$M$91</c:f>
              <c:numCache>
                <c:formatCode>0.00</c:formatCode>
                <c:ptCount val="30"/>
                <c:pt idx="0">
                  <c:v>0.96</c:v>
                </c:pt>
                <c:pt idx="1">
                  <c:v>0.96</c:v>
                </c:pt>
                <c:pt idx="2">
                  <c:v>0.96</c:v>
                </c:pt>
                <c:pt idx="3">
                  <c:v>0.96</c:v>
                </c:pt>
                <c:pt idx="4">
                  <c:v>0.96</c:v>
                </c:pt>
                <c:pt idx="5">
                  <c:v>0.96</c:v>
                </c:pt>
                <c:pt idx="6">
                  <c:v>0.96</c:v>
                </c:pt>
                <c:pt idx="7">
                  <c:v>0.96</c:v>
                </c:pt>
                <c:pt idx="8">
                  <c:v>0.96</c:v>
                </c:pt>
                <c:pt idx="9">
                  <c:v>0.96</c:v>
                </c:pt>
                <c:pt idx="10">
                  <c:v>2.71</c:v>
                </c:pt>
                <c:pt idx="11">
                  <c:v>2.71</c:v>
                </c:pt>
                <c:pt idx="12">
                  <c:v>2.71</c:v>
                </c:pt>
                <c:pt idx="13">
                  <c:v>2.71</c:v>
                </c:pt>
                <c:pt idx="14">
                  <c:v>2.71</c:v>
                </c:pt>
                <c:pt idx="15">
                  <c:v>2.71</c:v>
                </c:pt>
                <c:pt idx="16">
                  <c:v>2.71</c:v>
                </c:pt>
                <c:pt idx="17">
                  <c:v>2.71</c:v>
                </c:pt>
                <c:pt idx="18">
                  <c:v>2.71</c:v>
                </c:pt>
                <c:pt idx="19">
                  <c:v>2.71</c:v>
                </c:pt>
                <c:pt idx="20">
                  <c:v>2.2400000000000002</c:v>
                </c:pt>
                <c:pt idx="21">
                  <c:v>2.2400000000000002</c:v>
                </c:pt>
                <c:pt idx="22">
                  <c:v>2.2400000000000002</c:v>
                </c:pt>
                <c:pt idx="23">
                  <c:v>2.2400000000000002</c:v>
                </c:pt>
                <c:pt idx="24">
                  <c:v>2.2400000000000002</c:v>
                </c:pt>
                <c:pt idx="25">
                  <c:v>2.2400000000000002</c:v>
                </c:pt>
                <c:pt idx="26">
                  <c:v>2.2400000000000002</c:v>
                </c:pt>
                <c:pt idx="27">
                  <c:v>2.2400000000000002</c:v>
                </c:pt>
                <c:pt idx="28">
                  <c:v>2.2400000000000002</c:v>
                </c:pt>
                <c:pt idx="29">
                  <c:v>2.2400000000000002</c:v>
                </c:pt>
              </c:numCache>
            </c:numRef>
          </c:xVal>
          <c:yVal>
            <c:numRef>
              <c:f>'STable04B-30 KV XRF3'!$N$62:$N$91</c:f>
              <c:numCache>
                <c:formatCode>0.00</c:formatCode>
                <c:ptCount val="30"/>
                <c:pt idx="0">
                  <c:v>0.94440735132857478</c:v>
                </c:pt>
                <c:pt idx="1">
                  <c:v>0.95005586967386435</c:v>
                </c:pt>
                <c:pt idx="2">
                  <c:v>0.91684905985248</c:v>
                </c:pt>
                <c:pt idx="3">
                  <c:v>0.92765898593591556</c:v>
                </c:pt>
                <c:pt idx="4">
                  <c:v>0.9003371108727426</c:v>
                </c:pt>
                <c:pt idx="5">
                  <c:v>0.93284224306037755</c:v>
                </c:pt>
                <c:pt idx="6">
                  <c:v>0.99687201355436028</c:v>
                </c:pt>
                <c:pt idx="7">
                  <c:v>0.93643118271126335</c:v>
                </c:pt>
                <c:pt idx="8">
                  <c:v>0.97558522332866571</c:v>
                </c:pt>
                <c:pt idx="9">
                  <c:v>0.90940449456013972</c:v>
                </c:pt>
                <c:pt idx="10">
                  <c:v>2.5668496132080074</c:v>
                </c:pt>
                <c:pt idx="11">
                  <c:v>2.5788420235722596</c:v>
                </c:pt>
                <c:pt idx="12">
                  <c:v>2.6404578368646021</c:v>
                </c:pt>
                <c:pt idx="13">
                  <c:v>2.5902379487892624</c:v>
                </c:pt>
                <c:pt idx="14">
                  <c:v>2.6264856516818802</c:v>
                </c:pt>
                <c:pt idx="15">
                  <c:v>2.8457646629329125</c:v>
                </c:pt>
                <c:pt idx="16">
                  <c:v>2.8198792469593474</c:v>
                </c:pt>
                <c:pt idx="17">
                  <c:v>2.7674993276290132</c:v>
                </c:pt>
                <c:pt idx="18">
                  <c:v>2.7241641077990391</c:v>
                </c:pt>
                <c:pt idx="19">
                  <c:v>2.9068864583384313</c:v>
                </c:pt>
                <c:pt idx="20">
                  <c:v>2.4106457729086994</c:v>
                </c:pt>
                <c:pt idx="21">
                  <c:v>2.5374775585819296</c:v>
                </c:pt>
                <c:pt idx="22">
                  <c:v>2.5060455147132488</c:v>
                </c:pt>
                <c:pt idx="23">
                  <c:v>2.3844260069929661</c:v>
                </c:pt>
                <c:pt idx="24">
                  <c:v>2.4476893876995955</c:v>
                </c:pt>
                <c:pt idx="25">
                  <c:v>2.47657008924747</c:v>
                </c:pt>
                <c:pt idx="26">
                  <c:v>2.6315968706438841</c:v>
                </c:pt>
                <c:pt idx="27">
                  <c:v>2.3929652125606498</c:v>
                </c:pt>
                <c:pt idx="28">
                  <c:v>2.5656277099617943</c:v>
                </c:pt>
                <c:pt idx="29">
                  <c:v>2.4371815390948801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D73-D444-9580-E3BDF7B1817D}"/>
            </c:ext>
          </c:extLst>
        </c:ser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'STable04B-30 KV XRF3'!$M$62:$M$91</c:f>
              <c:numCache>
                <c:formatCode>0.00</c:formatCode>
                <c:ptCount val="30"/>
                <c:pt idx="0">
                  <c:v>0.96</c:v>
                </c:pt>
                <c:pt idx="1">
                  <c:v>0.96</c:v>
                </c:pt>
                <c:pt idx="2">
                  <c:v>0.96</c:v>
                </c:pt>
                <c:pt idx="3">
                  <c:v>0.96</c:v>
                </c:pt>
                <c:pt idx="4">
                  <c:v>0.96</c:v>
                </c:pt>
                <c:pt idx="5">
                  <c:v>0.96</c:v>
                </c:pt>
                <c:pt idx="6">
                  <c:v>0.96</c:v>
                </c:pt>
                <c:pt idx="7">
                  <c:v>0.96</c:v>
                </c:pt>
                <c:pt idx="8">
                  <c:v>0.96</c:v>
                </c:pt>
                <c:pt idx="9">
                  <c:v>0.96</c:v>
                </c:pt>
                <c:pt idx="10">
                  <c:v>2.71</c:v>
                </c:pt>
                <c:pt idx="11">
                  <c:v>2.71</c:v>
                </c:pt>
                <c:pt idx="12">
                  <c:v>2.71</c:v>
                </c:pt>
                <c:pt idx="13">
                  <c:v>2.71</c:v>
                </c:pt>
                <c:pt idx="14">
                  <c:v>2.71</c:v>
                </c:pt>
                <c:pt idx="15">
                  <c:v>2.71</c:v>
                </c:pt>
                <c:pt idx="16">
                  <c:v>2.71</c:v>
                </c:pt>
                <c:pt idx="17">
                  <c:v>2.71</c:v>
                </c:pt>
                <c:pt idx="18">
                  <c:v>2.71</c:v>
                </c:pt>
                <c:pt idx="19">
                  <c:v>2.71</c:v>
                </c:pt>
                <c:pt idx="20">
                  <c:v>2.2400000000000002</c:v>
                </c:pt>
                <c:pt idx="21">
                  <c:v>2.2400000000000002</c:v>
                </c:pt>
                <c:pt idx="22">
                  <c:v>2.2400000000000002</c:v>
                </c:pt>
                <c:pt idx="23">
                  <c:v>2.2400000000000002</c:v>
                </c:pt>
                <c:pt idx="24">
                  <c:v>2.2400000000000002</c:v>
                </c:pt>
                <c:pt idx="25">
                  <c:v>2.2400000000000002</c:v>
                </c:pt>
                <c:pt idx="26">
                  <c:v>2.2400000000000002</c:v>
                </c:pt>
                <c:pt idx="27">
                  <c:v>2.2400000000000002</c:v>
                </c:pt>
                <c:pt idx="28">
                  <c:v>2.2400000000000002</c:v>
                </c:pt>
                <c:pt idx="29">
                  <c:v>2.2400000000000002</c:v>
                </c:pt>
              </c:numCache>
            </c:numRef>
          </c:xVal>
          <c:yVal>
            <c:numRef>
              <c:f>'STable04B-30 KV XRF3'!$O$62:$O$91</c:f>
              <c:numCache>
                <c:formatCode>0.00</c:formatCode>
                <c:ptCount val="30"/>
                <c:pt idx="0">
                  <c:v>0.95739038942019872</c:v>
                </c:pt>
                <c:pt idx="1">
                  <c:v>0.96260383966989294</c:v>
                </c:pt>
                <c:pt idx="2">
                  <c:v>0.93195473128924788</c:v>
                </c:pt>
                <c:pt idx="3">
                  <c:v>0.94193204009729303</c:v>
                </c:pt>
                <c:pt idx="4">
                  <c:v>0.91671458878300349</c:v>
                </c:pt>
                <c:pt idx="5">
                  <c:v>0.94671606512790829</c:v>
                </c:pt>
                <c:pt idx="6">
                  <c:v>1.0058140449101798</c:v>
                </c:pt>
                <c:pt idx="7">
                  <c:v>0.95002857243960914</c:v>
                </c:pt>
                <c:pt idx="8">
                  <c:v>0.98616683567169328</c:v>
                </c:pt>
                <c:pt idx="9">
                  <c:v>0.92508357173736611</c:v>
                </c:pt>
                <c:pt idx="10">
                  <c:v>2.4548666297803639</c:v>
                </c:pt>
                <c:pt idx="11">
                  <c:v>2.4659353439078631</c:v>
                </c:pt>
                <c:pt idx="12">
                  <c:v>2.5228052976829005</c:v>
                </c:pt>
                <c:pt idx="13">
                  <c:v>2.4764535162030143</c:v>
                </c:pt>
                <c:pt idx="14">
                  <c:v>2.509909297727376</c:v>
                </c:pt>
                <c:pt idx="15">
                  <c:v>2.7122986936851174</c:v>
                </c:pt>
                <c:pt idx="16">
                  <c:v>2.6884070604954404</c:v>
                </c:pt>
                <c:pt idx="17">
                  <c:v>2.6400616207148619</c:v>
                </c:pt>
                <c:pt idx="18">
                  <c:v>2.600064226914852</c:v>
                </c:pt>
                <c:pt idx="19">
                  <c:v>2.7687126805113071</c:v>
                </c:pt>
                <c:pt idx="20">
                  <c:v>2.3106941405663162</c:v>
                </c:pt>
                <c:pt idx="21">
                  <c:v>2.4277569107065018</c:v>
                </c:pt>
                <c:pt idx="22">
                  <c:v>2.3987458697682662</c:v>
                </c:pt>
                <c:pt idx="23">
                  <c:v>2.2864939102042614</c:v>
                </c:pt>
                <c:pt idx="24">
                  <c:v>2.3448845301473686</c:v>
                </c:pt>
                <c:pt idx="25">
                  <c:v>2.3715407418283787</c:v>
                </c:pt>
                <c:pt idx="26">
                  <c:v>2.5146268332198334</c:v>
                </c:pt>
                <c:pt idx="27">
                  <c:v>2.2943753971142145</c:v>
                </c:pt>
                <c:pt idx="28">
                  <c:v>2.4537388416783061</c:v>
                </c:pt>
                <c:pt idx="29">
                  <c:v>2.3351860317831585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5AF-C84F-9029-E79F33DA0F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227024"/>
        <c:axId val="2074161791"/>
      </c:scatterChart>
      <c:valAx>
        <c:axId val="108227024"/>
        <c:scaling>
          <c:orientation val="minMax"/>
          <c:max val="3.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4161791"/>
        <c:crosses val="autoZero"/>
        <c:crossBetween val="midCat"/>
      </c:valAx>
      <c:valAx>
        <c:axId val="20741617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822702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FeO*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'STable04B-30 KV XRF3'!$Y$62:$Y$91</c:f>
              <c:numCache>
                <c:formatCode>0.00</c:formatCode>
                <c:ptCount val="30"/>
                <c:pt idx="0">
                  <c:v>10.251681814091601</c:v>
                </c:pt>
                <c:pt idx="1">
                  <c:v>10.251681814091601</c:v>
                </c:pt>
                <c:pt idx="2">
                  <c:v>10.251681814091601</c:v>
                </c:pt>
                <c:pt idx="3">
                  <c:v>10.251681814091601</c:v>
                </c:pt>
                <c:pt idx="4">
                  <c:v>10.251681814091601</c:v>
                </c:pt>
                <c:pt idx="5">
                  <c:v>10.251681814091604</c:v>
                </c:pt>
                <c:pt idx="6">
                  <c:v>10.251681814091604</c:v>
                </c:pt>
                <c:pt idx="7">
                  <c:v>10.251681814091604</c:v>
                </c:pt>
                <c:pt idx="8">
                  <c:v>10.251681814091604</c:v>
                </c:pt>
                <c:pt idx="9">
                  <c:v>10.251681814091604</c:v>
                </c:pt>
                <c:pt idx="10">
                  <c:v>11.117568613335701</c:v>
                </c:pt>
                <c:pt idx="11">
                  <c:v>11.117568613335701</c:v>
                </c:pt>
                <c:pt idx="12">
                  <c:v>11.117568613335701</c:v>
                </c:pt>
                <c:pt idx="13">
                  <c:v>11.117568613335701</c:v>
                </c:pt>
                <c:pt idx="14">
                  <c:v>11.117568613335701</c:v>
                </c:pt>
                <c:pt idx="15">
                  <c:v>11.117568613335733</c:v>
                </c:pt>
                <c:pt idx="16">
                  <c:v>11.117568613335733</c:v>
                </c:pt>
                <c:pt idx="17">
                  <c:v>11.117568613335733</c:v>
                </c:pt>
                <c:pt idx="18">
                  <c:v>11.117568613335733</c:v>
                </c:pt>
                <c:pt idx="19">
                  <c:v>11.117568613335733</c:v>
                </c:pt>
                <c:pt idx="20">
                  <c:v>12.110450823360001</c:v>
                </c:pt>
                <c:pt idx="21">
                  <c:v>12.110450823360001</c:v>
                </c:pt>
                <c:pt idx="22">
                  <c:v>12.110450823360001</c:v>
                </c:pt>
                <c:pt idx="23">
                  <c:v>12.110450823360001</c:v>
                </c:pt>
                <c:pt idx="24">
                  <c:v>12.110450823360001</c:v>
                </c:pt>
                <c:pt idx="25">
                  <c:v>12.110450823360029</c:v>
                </c:pt>
                <c:pt idx="26">
                  <c:v>12.110450823360029</c:v>
                </c:pt>
                <c:pt idx="27">
                  <c:v>12.110450823360029</c:v>
                </c:pt>
                <c:pt idx="28">
                  <c:v>12.110450823360029</c:v>
                </c:pt>
                <c:pt idx="29">
                  <c:v>12.110450823360029</c:v>
                </c:pt>
              </c:numCache>
            </c:numRef>
          </c:xVal>
          <c:yVal>
            <c:numRef>
              <c:f>'STable04B-30 KV XRF3'!$Z$62:$Z$91</c:f>
              <c:numCache>
                <c:formatCode>0.00</c:formatCode>
                <c:ptCount val="30"/>
                <c:pt idx="0">
                  <c:v>10.721268865691133</c:v>
                </c:pt>
                <c:pt idx="1">
                  <c:v>10.4864889201947</c:v>
                </c:pt>
                <c:pt idx="2">
                  <c:v>10.785356716513684</c:v>
                </c:pt>
                <c:pt idx="3">
                  <c:v>10.869921170759779</c:v>
                </c:pt>
                <c:pt idx="4">
                  <c:v>10.269294315739891</c:v>
                </c:pt>
                <c:pt idx="5">
                  <c:v>10.465270166061375</c:v>
                </c:pt>
                <c:pt idx="6">
                  <c:v>11.078254810508339</c:v>
                </c:pt>
                <c:pt idx="7">
                  <c:v>10.451206249146983</c:v>
                </c:pt>
                <c:pt idx="8">
                  <c:v>10.61043784296457</c:v>
                </c:pt>
                <c:pt idx="9">
                  <c:v>10.40660629756742</c:v>
                </c:pt>
                <c:pt idx="10">
                  <c:v>10.556531097269964</c:v>
                </c:pt>
                <c:pt idx="11">
                  <c:v>10.365727650423823</c:v>
                </c:pt>
                <c:pt idx="12">
                  <c:v>10.680871044576893</c:v>
                </c:pt>
                <c:pt idx="13">
                  <c:v>10.420887572718284</c:v>
                </c:pt>
                <c:pt idx="14">
                  <c:v>10.559697852291421</c:v>
                </c:pt>
                <c:pt idx="15">
                  <c:v>11.584676306296313</c:v>
                </c:pt>
                <c:pt idx="16">
                  <c:v>11.388514310850731</c:v>
                </c:pt>
                <c:pt idx="17">
                  <c:v>11.07737395519962</c:v>
                </c:pt>
                <c:pt idx="18">
                  <c:v>11.016954592214942</c:v>
                </c:pt>
                <c:pt idx="19">
                  <c:v>11.500133591056336</c:v>
                </c:pt>
                <c:pt idx="20">
                  <c:v>12.761604291907906</c:v>
                </c:pt>
                <c:pt idx="21">
                  <c:v>13.193187500263129</c:v>
                </c:pt>
                <c:pt idx="22">
                  <c:v>13.249613759790213</c:v>
                </c:pt>
                <c:pt idx="23">
                  <c:v>12.435159001527881</c:v>
                </c:pt>
                <c:pt idx="24">
                  <c:v>12.807276242444672</c:v>
                </c:pt>
                <c:pt idx="25">
                  <c:v>12.777276363741144</c:v>
                </c:pt>
                <c:pt idx="26">
                  <c:v>13.307139522302991</c:v>
                </c:pt>
                <c:pt idx="27">
                  <c:v>12.717541814493289</c:v>
                </c:pt>
                <c:pt idx="28">
                  <c:v>13.090404134236785</c:v>
                </c:pt>
                <c:pt idx="29">
                  <c:v>12.870935116839229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092-7240-80ED-3258BF566CBB}"/>
            </c:ext>
          </c:extLst>
        </c:ser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'STable04B-30 KV XRF3'!$Y$62:$Y$91</c:f>
              <c:numCache>
                <c:formatCode>0.00</c:formatCode>
                <c:ptCount val="30"/>
                <c:pt idx="0">
                  <c:v>10.251681814091601</c:v>
                </c:pt>
                <c:pt idx="1">
                  <c:v>10.251681814091601</c:v>
                </c:pt>
                <c:pt idx="2">
                  <c:v>10.251681814091601</c:v>
                </c:pt>
                <c:pt idx="3">
                  <c:v>10.251681814091601</c:v>
                </c:pt>
                <c:pt idx="4">
                  <c:v>10.251681814091601</c:v>
                </c:pt>
                <c:pt idx="5">
                  <c:v>10.251681814091604</c:v>
                </c:pt>
                <c:pt idx="6">
                  <c:v>10.251681814091604</c:v>
                </c:pt>
                <c:pt idx="7">
                  <c:v>10.251681814091604</c:v>
                </c:pt>
                <c:pt idx="8">
                  <c:v>10.251681814091604</c:v>
                </c:pt>
                <c:pt idx="9">
                  <c:v>10.251681814091604</c:v>
                </c:pt>
                <c:pt idx="10">
                  <c:v>11.117568613335701</c:v>
                </c:pt>
                <c:pt idx="11">
                  <c:v>11.117568613335701</c:v>
                </c:pt>
                <c:pt idx="12">
                  <c:v>11.117568613335701</c:v>
                </c:pt>
                <c:pt idx="13">
                  <c:v>11.117568613335701</c:v>
                </c:pt>
                <c:pt idx="14">
                  <c:v>11.117568613335701</c:v>
                </c:pt>
                <c:pt idx="15">
                  <c:v>11.117568613335733</c:v>
                </c:pt>
                <c:pt idx="16">
                  <c:v>11.117568613335733</c:v>
                </c:pt>
                <c:pt idx="17">
                  <c:v>11.117568613335733</c:v>
                </c:pt>
                <c:pt idx="18">
                  <c:v>11.117568613335733</c:v>
                </c:pt>
                <c:pt idx="19">
                  <c:v>11.117568613335733</c:v>
                </c:pt>
                <c:pt idx="20">
                  <c:v>12.110450823360001</c:v>
                </c:pt>
                <c:pt idx="21">
                  <c:v>12.110450823360001</c:v>
                </c:pt>
                <c:pt idx="22">
                  <c:v>12.110450823360001</c:v>
                </c:pt>
                <c:pt idx="23">
                  <c:v>12.110450823360001</c:v>
                </c:pt>
                <c:pt idx="24">
                  <c:v>12.110450823360001</c:v>
                </c:pt>
                <c:pt idx="25">
                  <c:v>12.110450823360029</c:v>
                </c:pt>
                <c:pt idx="26">
                  <c:v>12.110450823360029</c:v>
                </c:pt>
                <c:pt idx="27">
                  <c:v>12.110450823360029</c:v>
                </c:pt>
                <c:pt idx="28">
                  <c:v>12.110450823360029</c:v>
                </c:pt>
                <c:pt idx="29">
                  <c:v>12.110450823360029</c:v>
                </c:pt>
              </c:numCache>
            </c:numRef>
          </c:xVal>
          <c:yVal>
            <c:numRef>
              <c:f>'STable04B-30 KV XRF3'!$AA$62:$AA$91</c:f>
              <c:numCache>
                <c:formatCode>0.00</c:formatCode>
                <c:ptCount val="30"/>
                <c:pt idx="0">
                  <c:v>10.675937385968872</c:v>
                </c:pt>
                <c:pt idx="1">
                  <c:v>10.526811283877651</c:v>
                </c:pt>
                <c:pt idx="2">
                  <c:v>10.716644318430085</c:v>
                </c:pt>
                <c:pt idx="3">
                  <c:v>10.770357455685172</c:v>
                </c:pt>
                <c:pt idx="4">
                  <c:v>10.388854932072967</c:v>
                </c:pt>
                <c:pt idx="5">
                  <c:v>10.513333684296288</c:v>
                </c:pt>
                <c:pt idx="6">
                  <c:v>10.90268555366001</c:v>
                </c:pt>
                <c:pt idx="7">
                  <c:v>10.504400650833215</c:v>
                </c:pt>
                <c:pt idx="8">
                  <c:v>10.605540409025</c:v>
                </c:pt>
                <c:pt idx="9">
                  <c:v>10.476071924039903</c:v>
                </c:pt>
                <c:pt idx="10">
                  <c:v>10.571300249181444</c:v>
                </c:pt>
                <c:pt idx="11">
                  <c:v>10.450106872832496</c:v>
                </c:pt>
                <c:pt idx="12">
                  <c:v>10.650277742923095</c:v>
                </c:pt>
                <c:pt idx="13">
                  <c:v>10.485143017789571</c:v>
                </c:pt>
                <c:pt idx="14">
                  <c:v>10.573311689432991</c:v>
                </c:pt>
                <c:pt idx="15">
                  <c:v>11.224351288450009</c:v>
                </c:pt>
                <c:pt idx="16">
                  <c:v>11.099754301695533</c:v>
                </c:pt>
                <c:pt idx="17">
                  <c:v>10.902126057326463</c:v>
                </c:pt>
                <c:pt idx="18">
                  <c:v>10.863749252724656</c:v>
                </c:pt>
                <c:pt idx="19">
                  <c:v>11.170651959245006</c:v>
                </c:pt>
                <c:pt idx="20">
                  <c:v>11.971905269541619</c:v>
                </c:pt>
                <c:pt idx="21">
                  <c:v>12.246035674734236</c:v>
                </c:pt>
                <c:pt idx="22">
                  <c:v>12.281876164095749</c:v>
                </c:pt>
                <c:pt idx="23">
                  <c:v>11.764555729539492</c:v>
                </c:pt>
                <c:pt idx="24">
                  <c:v>12.000914902132042</c:v>
                </c:pt>
                <c:pt idx="25">
                  <c:v>11.981859761094306</c:v>
                </c:pt>
                <c:pt idx="26">
                  <c:v>12.318415029096407</c:v>
                </c:pt>
                <c:pt idx="27">
                  <c:v>11.943917932329191</c:v>
                </c:pt>
                <c:pt idx="28">
                  <c:v>12.18075035957278</c:v>
                </c:pt>
                <c:pt idx="29">
                  <c:v>12.041349359947004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4AF-AB48-9519-AC5A151E2C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20873983"/>
        <c:axId val="2055654319"/>
      </c:scatterChart>
      <c:valAx>
        <c:axId val="1920873983"/>
        <c:scaling>
          <c:orientation val="minMax"/>
          <c:max val="14"/>
          <c:min val="8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55654319"/>
        <c:crosses val="autoZero"/>
        <c:crossBetween val="midCat"/>
      </c:valAx>
      <c:valAx>
        <c:axId val="2055654319"/>
        <c:scaling>
          <c:orientation val="minMax"/>
          <c:min val="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087398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'STable04B-30 KV XRF3'!$AC$62:$AC$91</c:f>
              <c:numCache>
                <c:formatCode>0</c:formatCode>
                <c:ptCount val="30"/>
                <c:pt idx="0">
                  <c:v>51.4</c:v>
                </c:pt>
                <c:pt idx="1">
                  <c:v>51.4</c:v>
                </c:pt>
                <c:pt idx="2">
                  <c:v>51.4</c:v>
                </c:pt>
                <c:pt idx="3">
                  <c:v>51.4</c:v>
                </c:pt>
                <c:pt idx="4">
                  <c:v>51.4</c:v>
                </c:pt>
                <c:pt idx="5">
                  <c:v>51.4</c:v>
                </c:pt>
                <c:pt idx="6">
                  <c:v>51.4</c:v>
                </c:pt>
                <c:pt idx="7">
                  <c:v>51.4</c:v>
                </c:pt>
                <c:pt idx="8">
                  <c:v>51.4</c:v>
                </c:pt>
                <c:pt idx="9">
                  <c:v>51.4</c:v>
                </c:pt>
                <c:pt idx="10">
                  <c:v>45</c:v>
                </c:pt>
                <c:pt idx="11">
                  <c:v>45</c:v>
                </c:pt>
                <c:pt idx="12">
                  <c:v>45</c:v>
                </c:pt>
                <c:pt idx="13">
                  <c:v>45</c:v>
                </c:pt>
                <c:pt idx="14">
                  <c:v>45</c:v>
                </c:pt>
                <c:pt idx="15">
                  <c:v>45</c:v>
                </c:pt>
                <c:pt idx="16">
                  <c:v>45</c:v>
                </c:pt>
                <c:pt idx="17">
                  <c:v>45</c:v>
                </c:pt>
                <c:pt idx="18">
                  <c:v>45</c:v>
                </c:pt>
                <c:pt idx="19">
                  <c:v>45</c:v>
                </c:pt>
                <c:pt idx="20">
                  <c:v>37</c:v>
                </c:pt>
                <c:pt idx="21">
                  <c:v>37</c:v>
                </c:pt>
                <c:pt idx="22">
                  <c:v>37</c:v>
                </c:pt>
                <c:pt idx="23">
                  <c:v>37</c:v>
                </c:pt>
                <c:pt idx="24">
                  <c:v>37</c:v>
                </c:pt>
                <c:pt idx="25">
                  <c:v>37</c:v>
                </c:pt>
                <c:pt idx="26">
                  <c:v>37</c:v>
                </c:pt>
                <c:pt idx="27">
                  <c:v>37</c:v>
                </c:pt>
                <c:pt idx="28">
                  <c:v>37</c:v>
                </c:pt>
                <c:pt idx="29">
                  <c:v>37</c:v>
                </c:pt>
              </c:numCache>
            </c:numRef>
          </c:xVal>
          <c:yVal>
            <c:numRef>
              <c:f>'STable04B-30 KV XRF3'!$AD$62:$AD$91</c:f>
              <c:numCache>
                <c:formatCode>0</c:formatCode>
                <c:ptCount val="30"/>
                <c:pt idx="0">
                  <c:v>38.84118383292261</c:v>
                </c:pt>
                <c:pt idx="1">
                  <c:v>42.468822976869227</c:v>
                </c:pt>
                <c:pt idx="2">
                  <c:v>42.77667969532552</c:v>
                </c:pt>
                <c:pt idx="3">
                  <c:v>41.147046126156525</c:v>
                </c:pt>
                <c:pt idx="4">
                  <c:v>38.854715907775251</c:v>
                </c:pt>
                <c:pt idx="5">
                  <c:v>40.661522914819628</c:v>
                </c:pt>
                <c:pt idx="6">
                  <c:v>39.410590520451343</c:v>
                </c:pt>
                <c:pt idx="7">
                  <c:v>40.875065153052773</c:v>
                </c:pt>
                <c:pt idx="8">
                  <c:v>42.824835182196416</c:v>
                </c:pt>
                <c:pt idx="9">
                  <c:v>39.676575504472332</c:v>
                </c:pt>
                <c:pt idx="10">
                  <c:v>43.84693632963387</c:v>
                </c:pt>
                <c:pt idx="11">
                  <c:v>41.370167835034245</c:v>
                </c:pt>
                <c:pt idx="12">
                  <c:v>44.795565733635996</c:v>
                </c:pt>
                <c:pt idx="13">
                  <c:v>41.324535365019678</c:v>
                </c:pt>
                <c:pt idx="14">
                  <c:v>42.050677993796292</c:v>
                </c:pt>
                <c:pt idx="15">
                  <c:v>49.860262747026951</c:v>
                </c:pt>
                <c:pt idx="16">
                  <c:v>44.271339787038784</c:v>
                </c:pt>
                <c:pt idx="17">
                  <c:v>49.467324834845606</c:v>
                </c:pt>
                <c:pt idx="18">
                  <c:v>46.029300930744654</c:v>
                </c:pt>
                <c:pt idx="19">
                  <c:v>51.021814013911133</c:v>
                </c:pt>
                <c:pt idx="20">
                  <c:v>47.505167915077699</c:v>
                </c:pt>
                <c:pt idx="21">
                  <c:v>46.5322450496665</c:v>
                </c:pt>
                <c:pt idx="22">
                  <c:v>46.690621421438721</c:v>
                </c:pt>
                <c:pt idx="23">
                  <c:v>47.343712334861173</c:v>
                </c:pt>
                <c:pt idx="24">
                  <c:v>46.411658472042028</c:v>
                </c:pt>
                <c:pt idx="25">
                  <c:v>46.609641297795804</c:v>
                </c:pt>
                <c:pt idx="26">
                  <c:v>48.397150661759788</c:v>
                </c:pt>
                <c:pt idx="27">
                  <c:v>48.114688747529861</c:v>
                </c:pt>
                <c:pt idx="28">
                  <c:v>49.104908456825953</c:v>
                </c:pt>
                <c:pt idx="29">
                  <c:v>46.673453070888662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29F-8441-96C0-4465C805E97F}"/>
            </c:ext>
          </c:extLst>
        </c:ser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'STable04B-30 KV XRF3'!$AC$62:$AC$91</c:f>
              <c:numCache>
                <c:formatCode>0</c:formatCode>
                <c:ptCount val="30"/>
                <c:pt idx="0">
                  <c:v>51.4</c:v>
                </c:pt>
                <c:pt idx="1">
                  <c:v>51.4</c:v>
                </c:pt>
                <c:pt idx="2">
                  <c:v>51.4</c:v>
                </c:pt>
                <c:pt idx="3">
                  <c:v>51.4</c:v>
                </c:pt>
                <c:pt idx="4">
                  <c:v>51.4</c:v>
                </c:pt>
                <c:pt idx="5">
                  <c:v>51.4</c:v>
                </c:pt>
                <c:pt idx="6">
                  <c:v>51.4</c:v>
                </c:pt>
                <c:pt idx="7">
                  <c:v>51.4</c:v>
                </c:pt>
                <c:pt idx="8">
                  <c:v>51.4</c:v>
                </c:pt>
                <c:pt idx="9">
                  <c:v>51.4</c:v>
                </c:pt>
                <c:pt idx="10">
                  <c:v>45</c:v>
                </c:pt>
                <c:pt idx="11">
                  <c:v>45</c:v>
                </c:pt>
                <c:pt idx="12">
                  <c:v>45</c:v>
                </c:pt>
                <c:pt idx="13">
                  <c:v>45</c:v>
                </c:pt>
                <c:pt idx="14">
                  <c:v>45</c:v>
                </c:pt>
                <c:pt idx="15">
                  <c:v>45</c:v>
                </c:pt>
                <c:pt idx="16">
                  <c:v>45</c:v>
                </c:pt>
                <c:pt idx="17">
                  <c:v>45</c:v>
                </c:pt>
                <c:pt idx="18">
                  <c:v>45</c:v>
                </c:pt>
                <c:pt idx="19">
                  <c:v>45</c:v>
                </c:pt>
                <c:pt idx="20">
                  <c:v>37</c:v>
                </c:pt>
                <c:pt idx="21">
                  <c:v>37</c:v>
                </c:pt>
                <c:pt idx="22">
                  <c:v>37</c:v>
                </c:pt>
                <c:pt idx="23">
                  <c:v>37</c:v>
                </c:pt>
                <c:pt idx="24">
                  <c:v>37</c:v>
                </c:pt>
                <c:pt idx="25">
                  <c:v>37</c:v>
                </c:pt>
                <c:pt idx="26">
                  <c:v>37</c:v>
                </c:pt>
                <c:pt idx="27">
                  <c:v>37</c:v>
                </c:pt>
                <c:pt idx="28">
                  <c:v>37</c:v>
                </c:pt>
                <c:pt idx="29">
                  <c:v>37</c:v>
                </c:pt>
              </c:numCache>
            </c:numRef>
          </c:xVal>
          <c:yVal>
            <c:numRef>
              <c:f>'STable04B-30 KV XRF3'!$AE$62:$AE$91</c:f>
              <c:numCache>
                <c:formatCode>0.00</c:formatCode>
                <c:ptCount val="30"/>
                <c:pt idx="0">
                  <c:v>51.765975646495058</c:v>
                </c:pt>
                <c:pt idx="1">
                  <c:v>47.084401143410574</c:v>
                </c:pt>
                <c:pt idx="2">
                  <c:v>46.687103036697494</c:v>
                </c:pt>
                <c:pt idx="3">
                  <c:v>48.790192860150015</c:v>
                </c:pt>
                <c:pt idx="4">
                  <c:v>51.748512107788443</c:v>
                </c:pt>
                <c:pt idx="5">
                  <c:v>49.416774776557951</c:v>
                </c:pt>
                <c:pt idx="6">
                  <c:v>51.031139648634422</c:v>
                </c:pt>
                <c:pt idx="7">
                  <c:v>49.141192267335086</c:v>
                </c:pt>
                <c:pt idx="8">
                  <c:v>46.624956971288917</c:v>
                </c:pt>
                <c:pt idx="9">
                  <c:v>50.687878240874532</c:v>
                </c:pt>
                <c:pt idx="10">
                  <c:v>45.305905521697717</c:v>
                </c:pt>
                <c:pt idx="11">
                  <c:v>48.502247763651205</c:v>
                </c:pt>
                <c:pt idx="12">
                  <c:v>44.081671507665931</c:v>
                </c:pt>
                <c:pt idx="13">
                  <c:v>48.56113780195323</c:v>
                </c:pt>
                <c:pt idx="14">
                  <c:v>47.624029483956384</c:v>
                </c:pt>
                <c:pt idx="15">
                  <c:v>37.54553175867656</c:v>
                </c:pt>
                <c:pt idx="16">
                  <c:v>44.758200436829163</c:v>
                </c:pt>
                <c:pt idx="17">
                  <c:v>38.052629636378398</c:v>
                </c:pt>
                <c:pt idx="18">
                  <c:v>42.489500122047318</c:v>
                </c:pt>
                <c:pt idx="19">
                  <c:v>36.046515847972046</c:v>
                </c:pt>
                <c:pt idx="20">
                  <c:v>40.584850577362765</c:v>
                </c:pt>
                <c:pt idx="21">
                  <c:v>41.84043601445827</c:v>
                </c:pt>
                <c:pt idx="22">
                  <c:v>41.636046670711906</c:v>
                </c:pt>
                <c:pt idx="23">
                  <c:v>40.793213729740721</c:v>
                </c:pt>
                <c:pt idx="24">
                  <c:v>41.9960565226786</c:v>
                </c:pt>
                <c:pt idx="25">
                  <c:v>41.740553890713635</c:v>
                </c:pt>
                <c:pt idx="26">
                  <c:v>39.433720732756704</c:v>
                </c:pt>
                <c:pt idx="27">
                  <c:v>39.798246101261967</c:v>
                </c:pt>
                <c:pt idx="28">
                  <c:v>38.52033858082185</c:v>
                </c:pt>
                <c:pt idx="29">
                  <c:v>41.65820292964667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2D4-084A-B119-EF21653956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5509200"/>
        <c:axId val="806302768"/>
      </c:scatterChart>
      <c:valAx>
        <c:axId val="8055092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6302768"/>
        <c:crosses val="autoZero"/>
        <c:crossBetween val="midCat"/>
      </c:valAx>
      <c:valAx>
        <c:axId val="806302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55092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Cu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'STable04B-30 KV XRF3'!$AK$62:$AK$91</c:f>
              <c:numCache>
                <c:formatCode>0</c:formatCode>
                <c:ptCount val="30"/>
                <c:pt idx="0">
                  <c:v>126</c:v>
                </c:pt>
                <c:pt idx="1">
                  <c:v>126</c:v>
                </c:pt>
                <c:pt idx="2">
                  <c:v>126</c:v>
                </c:pt>
                <c:pt idx="3">
                  <c:v>126</c:v>
                </c:pt>
                <c:pt idx="4">
                  <c:v>126</c:v>
                </c:pt>
                <c:pt idx="5">
                  <c:v>126</c:v>
                </c:pt>
                <c:pt idx="6">
                  <c:v>126</c:v>
                </c:pt>
                <c:pt idx="7">
                  <c:v>126</c:v>
                </c:pt>
                <c:pt idx="8">
                  <c:v>126</c:v>
                </c:pt>
                <c:pt idx="9">
                  <c:v>126</c:v>
                </c:pt>
                <c:pt idx="10">
                  <c:v>136</c:v>
                </c:pt>
                <c:pt idx="11">
                  <c:v>136</c:v>
                </c:pt>
                <c:pt idx="12">
                  <c:v>136</c:v>
                </c:pt>
                <c:pt idx="13">
                  <c:v>136</c:v>
                </c:pt>
                <c:pt idx="14">
                  <c:v>136</c:v>
                </c:pt>
                <c:pt idx="15">
                  <c:v>136</c:v>
                </c:pt>
                <c:pt idx="16">
                  <c:v>136</c:v>
                </c:pt>
                <c:pt idx="17">
                  <c:v>136</c:v>
                </c:pt>
                <c:pt idx="18">
                  <c:v>136</c:v>
                </c:pt>
                <c:pt idx="19">
                  <c:v>136</c:v>
                </c:pt>
                <c:pt idx="20">
                  <c:v>19</c:v>
                </c:pt>
                <c:pt idx="21">
                  <c:v>19</c:v>
                </c:pt>
                <c:pt idx="22">
                  <c:v>19</c:v>
                </c:pt>
                <c:pt idx="23">
                  <c:v>19</c:v>
                </c:pt>
                <c:pt idx="24">
                  <c:v>19</c:v>
                </c:pt>
                <c:pt idx="25">
                  <c:v>19</c:v>
                </c:pt>
                <c:pt idx="26">
                  <c:v>19</c:v>
                </c:pt>
                <c:pt idx="27">
                  <c:v>19</c:v>
                </c:pt>
                <c:pt idx="28">
                  <c:v>19</c:v>
                </c:pt>
                <c:pt idx="29">
                  <c:v>19</c:v>
                </c:pt>
              </c:numCache>
            </c:numRef>
          </c:xVal>
          <c:yVal>
            <c:numRef>
              <c:f>'STable04B-30 KV XRF3'!$AL$62:$AL$91</c:f>
              <c:numCache>
                <c:formatCode>0</c:formatCode>
                <c:ptCount val="30"/>
                <c:pt idx="0">
                  <c:v>132.39577406109447</c:v>
                </c:pt>
                <c:pt idx="1">
                  <c:v>129.30753886512338</c:v>
                </c:pt>
                <c:pt idx="2">
                  <c:v>143.69073923027122</c:v>
                </c:pt>
                <c:pt idx="3">
                  <c:v>140.20010056588649</c:v>
                </c:pt>
                <c:pt idx="4">
                  <c:v>136.23048506733377</c:v>
                </c:pt>
                <c:pt idx="5">
                  <c:v>139.55640522610651</c:v>
                </c:pt>
                <c:pt idx="6">
                  <c:v>140.76690515137514</c:v>
                </c:pt>
                <c:pt idx="7">
                  <c:v>144.88748081291422</c:v>
                </c:pt>
                <c:pt idx="8">
                  <c:v>129.87361107105565</c:v>
                </c:pt>
                <c:pt idx="9">
                  <c:v>135.13109891021088</c:v>
                </c:pt>
                <c:pt idx="10">
                  <c:v>104.87556016147821</c:v>
                </c:pt>
                <c:pt idx="11">
                  <c:v>101.54555295426987</c:v>
                </c:pt>
                <c:pt idx="12">
                  <c:v>104.11643263195809</c:v>
                </c:pt>
                <c:pt idx="13">
                  <c:v>101.72562052801774</c:v>
                </c:pt>
                <c:pt idx="14">
                  <c:v>96.224752014138218</c:v>
                </c:pt>
                <c:pt idx="15">
                  <c:v>110.4711965882683</c:v>
                </c:pt>
                <c:pt idx="16">
                  <c:v>105.89814375012079</c:v>
                </c:pt>
                <c:pt idx="17">
                  <c:v>100.88810614952763</c:v>
                </c:pt>
                <c:pt idx="18">
                  <c:v>115.63903294048021</c:v>
                </c:pt>
                <c:pt idx="19">
                  <c:v>118.32798495578372</c:v>
                </c:pt>
                <c:pt idx="20">
                  <c:v>28.714933763275365</c:v>
                </c:pt>
                <c:pt idx="21">
                  <c:v>24.628397781971511</c:v>
                </c:pt>
                <c:pt idx="22">
                  <c:v>15.959919620241523</c:v>
                </c:pt>
                <c:pt idx="23">
                  <c:v>17.720054336421246</c:v>
                </c:pt>
                <c:pt idx="24">
                  <c:v>21.355184364265796</c:v>
                </c:pt>
                <c:pt idx="25">
                  <c:v>22.692039673670966</c:v>
                </c:pt>
                <c:pt idx="26">
                  <c:v>25.656698855204773</c:v>
                </c:pt>
                <c:pt idx="27">
                  <c:v>27.252034059870656</c:v>
                </c:pt>
                <c:pt idx="28">
                  <c:v>25.340249797922677</c:v>
                </c:pt>
                <c:pt idx="29">
                  <c:v>21.59566307488565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CD1-684F-BA49-E77105373E22}"/>
            </c:ext>
          </c:extLst>
        </c:ser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'STable04B-30 KV XRF3'!$AK$62:$AK$91</c:f>
              <c:numCache>
                <c:formatCode>0</c:formatCode>
                <c:ptCount val="30"/>
                <c:pt idx="0">
                  <c:v>126</c:v>
                </c:pt>
                <c:pt idx="1">
                  <c:v>126</c:v>
                </c:pt>
                <c:pt idx="2">
                  <c:v>126</c:v>
                </c:pt>
                <c:pt idx="3">
                  <c:v>126</c:v>
                </c:pt>
                <c:pt idx="4">
                  <c:v>126</c:v>
                </c:pt>
                <c:pt idx="5">
                  <c:v>126</c:v>
                </c:pt>
                <c:pt idx="6">
                  <c:v>126</c:v>
                </c:pt>
                <c:pt idx="7">
                  <c:v>126</c:v>
                </c:pt>
                <c:pt idx="8">
                  <c:v>126</c:v>
                </c:pt>
                <c:pt idx="9">
                  <c:v>126</c:v>
                </c:pt>
                <c:pt idx="10">
                  <c:v>136</c:v>
                </c:pt>
                <c:pt idx="11">
                  <c:v>136</c:v>
                </c:pt>
                <c:pt idx="12">
                  <c:v>136</c:v>
                </c:pt>
                <c:pt idx="13">
                  <c:v>136</c:v>
                </c:pt>
                <c:pt idx="14">
                  <c:v>136</c:v>
                </c:pt>
                <c:pt idx="15">
                  <c:v>136</c:v>
                </c:pt>
                <c:pt idx="16">
                  <c:v>136</c:v>
                </c:pt>
                <c:pt idx="17">
                  <c:v>136</c:v>
                </c:pt>
                <c:pt idx="18">
                  <c:v>136</c:v>
                </c:pt>
                <c:pt idx="19">
                  <c:v>136</c:v>
                </c:pt>
                <c:pt idx="20">
                  <c:v>19</c:v>
                </c:pt>
                <c:pt idx="21">
                  <c:v>19</c:v>
                </c:pt>
                <c:pt idx="22">
                  <c:v>19</c:v>
                </c:pt>
                <c:pt idx="23">
                  <c:v>19</c:v>
                </c:pt>
                <c:pt idx="24">
                  <c:v>19</c:v>
                </c:pt>
                <c:pt idx="25">
                  <c:v>19</c:v>
                </c:pt>
                <c:pt idx="26">
                  <c:v>19</c:v>
                </c:pt>
                <c:pt idx="27">
                  <c:v>19</c:v>
                </c:pt>
                <c:pt idx="28">
                  <c:v>19</c:v>
                </c:pt>
                <c:pt idx="29">
                  <c:v>19</c:v>
                </c:pt>
              </c:numCache>
            </c:numRef>
          </c:xVal>
          <c:yVal>
            <c:numRef>
              <c:f>'STable04B-30 KV XRF3'!$AM$62:$AM$91</c:f>
              <c:numCache>
                <c:formatCode>0</c:formatCode>
                <c:ptCount val="30"/>
                <c:pt idx="0">
                  <c:v>138.33624630226734</c:v>
                </c:pt>
                <c:pt idx="1">
                  <c:v>135.17533311689817</c:v>
                </c:pt>
                <c:pt idx="2">
                  <c:v>149.89702521512777</c:v>
                </c:pt>
                <c:pt idx="3">
                  <c:v>146.3242384681833</c:v>
                </c:pt>
                <c:pt idx="4">
                  <c:v>142.26120272965193</c:v>
                </c:pt>
                <c:pt idx="5">
                  <c:v>145.66539451435307</c:v>
                </c:pt>
                <c:pt idx="6">
                  <c:v>146.9043821340984</c:v>
                </c:pt>
                <c:pt idx="7">
                  <c:v>151.12193070580764</c:v>
                </c:pt>
                <c:pt idx="8">
                  <c:v>135.75472716756394</c:v>
                </c:pt>
                <c:pt idx="9">
                  <c:v>141.13594381012541</c:v>
                </c:pt>
                <c:pt idx="10">
                  <c:v>110.16837648038263</c:v>
                </c:pt>
                <c:pt idx="11">
                  <c:v>106.7600014633596</c:v>
                </c:pt>
                <c:pt idx="12">
                  <c:v>109.39138377575726</c:v>
                </c:pt>
                <c:pt idx="13">
                  <c:v>106.94430671603583</c:v>
                </c:pt>
                <c:pt idx="14">
                  <c:v>101.31398172032701</c:v>
                </c:pt>
                <c:pt idx="15">
                  <c:v>115.89569964056408</c:v>
                </c:pt>
                <c:pt idx="16">
                  <c:v>111.21502537315457</c:v>
                </c:pt>
                <c:pt idx="17">
                  <c:v>106.08708241998502</c:v>
                </c:pt>
                <c:pt idx="18">
                  <c:v>121.18515495369805</c:v>
                </c:pt>
                <c:pt idx="19">
                  <c:v>123.93738829754643</c:v>
                </c:pt>
                <c:pt idx="20">
                  <c:v>32.215399161129817</c:v>
                </c:pt>
                <c:pt idx="21">
                  <c:v>28.032691353563688</c:v>
                </c:pt>
                <c:pt idx="22">
                  <c:v>19.160210736075999</c:v>
                </c:pt>
                <c:pt idx="23">
                  <c:v>20.961768156202798</c:v>
                </c:pt>
                <c:pt idx="24">
                  <c:v>24.682446701196852</c:v>
                </c:pt>
                <c:pt idx="25">
                  <c:v>26.050763330688795</c:v>
                </c:pt>
                <c:pt idx="26">
                  <c:v>29.085192285213161</c:v>
                </c:pt>
                <c:pt idx="27">
                  <c:v>30.718071830816001</c:v>
                </c:pt>
                <c:pt idx="28">
                  <c:v>28.761295970915093</c:v>
                </c:pt>
                <c:pt idx="29">
                  <c:v>24.928584795921807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3E8-D340-BA99-FE35DA12A0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65663"/>
        <c:axId val="1937632463"/>
      </c:scatterChart>
      <c:valAx>
        <c:axId val="18716566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37632463"/>
        <c:crosses val="autoZero"/>
        <c:crossBetween val="midCat"/>
      </c:valAx>
      <c:valAx>
        <c:axId val="19376324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6566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Zn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'STable04B-30 KV XRF3'!$AO$62:$AO$91</c:f>
              <c:numCache>
                <c:formatCode>0</c:formatCode>
                <c:ptCount val="30"/>
                <c:pt idx="0">
                  <c:v>71</c:v>
                </c:pt>
                <c:pt idx="1">
                  <c:v>71</c:v>
                </c:pt>
                <c:pt idx="2">
                  <c:v>71</c:v>
                </c:pt>
                <c:pt idx="3">
                  <c:v>71</c:v>
                </c:pt>
                <c:pt idx="4">
                  <c:v>71</c:v>
                </c:pt>
                <c:pt idx="5">
                  <c:v>71</c:v>
                </c:pt>
                <c:pt idx="6">
                  <c:v>71</c:v>
                </c:pt>
                <c:pt idx="7">
                  <c:v>71</c:v>
                </c:pt>
                <c:pt idx="8">
                  <c:v>71</c:v>
                </c:pt>
                <c:pt idx="9">
                  <c:v>71</c:v>
                </c:pt>
                <c:pt idx="10">
                  <c:v>105</c:v>
                </c:pt>
                <c:pt idx="11">
                  <c:v>105</c:v>
                </c:pt>
                <c:pt idx="12">
                  <c:v>105</c:v>
                </c:pt>
                <c:pt idx="13">
                  <c:v>105</c:v>
                </c:pt>
                <c:pt idx="14">
                  <c:v>105</c:v>
                </c:pt>
                <c:pt idx="15">
                  <c:v>105</c:v>
                </c:pt>
                <c:pt idx="16">
                  <c:v>105</c:v>
                </c:pt>
                <c:pt idx="17">
                  <c:v>105</c:v>
                </c:pt>
                <c:pt idx="18">
                  <c:v>105</c:v>
                </c:pt>
                <c:pt idx="19">
                  <c:v>105</c:v>
                </c:pt>
                <c:pt idx="20">
                  <c:v>129.5</c:v>
                </c:pt>
                <c:pt idx="21">
                  <c:v>129.5</c:v>
                </c:pt>
                <c:pt idx="22">
                  <c:v>129.5</c:v>
                </c:pt>
                <c:pt idx="23">
                  <c:v>129.5</c:v>
                </c:pt>
                <c:pt idx="24">
                  <c:v>129.5</c:v>
                </c:pt>
                <c:pt idx="25">
                  <c:v>129.5</c:v>
                </c:pt>
                <c:pt idx="26">
                  <c:v>129.5</c:v>
                </c:pt>
                <c:pt idx="27">
                  <c:v>129.5</c:v>
                </c:pt>
                <c:pt idx="28">
                  <c:v>129.5</c:v>
                </c:pt>
                <c:pt idx="29">
                  <c:v>129.5</c:v>
                </c:pt>
              </c:numCache>
            </c:numRef>
          </c:xVal>
          <c:yVal>
            <c:numRef>
              <c:f>'STable04B-30 KV XRF3'!$AP$62:$AP$91</c:f>
              <c:numCache>
                <c:formatCode>0</c:formatCode>
                <c:ptCount val="30"/>
                <c:pt idx="0">
                  <c:v>85.116304480388578</c:v>
                </c:pt>
                <c:pt idx="1">
                  <c:v>81.950146840099976</c:v>
                </c:pt>
                <c:pt idx="2">
                  <c:v>92.135501678159841</c:v>
                </c:pt>
                <c:pt idx="3">
                  <c:v>82.128624148290172</c:v>
                </c:pt>
                <c:pt idx="4">
                  <c:v>78.97375327588783</c:v>
                </c:pt>
                <c:pt idx="5">
                  <c:v>87.993265918675277</c:v>
                </c:pt>
                <c:pt idx="6">
                  <c:v>88.268615159706542</c:v>
                </c:pt>
                <c:pt idx="7">
                  <c:v>85.249631559953272</c:v>
                </c:pt>
                <c:pt idx="8">
                  <c:v>85.465309437749823</c:v>
                </c:pt>
                <c:pt idx="9">
                  <c:v>83.012038948959386</c:v>
                </c:pt>
                <c:pt idx="10">
                  <c:v>96.677300249209935</c:v>
                </c:pt>
                <c:pt idx="11">
                  <c:v>93.469469623891214</c:v>
                </c:pt>
                <c:pt idx="12">
                  <c:v>102.34738427893932</c:v>
                </c:pt>
                <c:pt idx="13">
                  <c:v>94.922298138675956</c:v>
                </c:pt>
                <c:pt idx="14">
                  <c:v>100.94511079744089</c:v>
                </c:pt>
                <c:pt idx="15">
                  <c:v>110.12641024726575</c:v>
                </c:pt>
                <c:pt idx="16">
                  <c:v>109.74649407162879</c:v>
                </c:pt>
                <c:pt idx="17">
                  <c:v>108.71721681815656</c:v>
                </c:pt>
                <c:pt idx="18">
                  <c:v>106.02219626253785</c:v>
                </c:pt>
                <c:pt idx="19">
                  <c:v>117.57645812663333</c:v>
                </c:pt>
                <c:pt idx="20">
                  <c:v>118.10913427713001</c:v>
                </c:pt>
                <c:pt idx="21">
                  <c:v>122.8263619357289</c:v>
                </c:pt>
                <c:pt idx="22">
                  <c:v>115.12848464182926</c:v>
                </c:pt>
                <c:pt idx="23">
                  <c:v>104.53623547209907</c:v>
                </c:pt>
                <c:pt idx="24">
                  <c:v>116.44666460508408</c:v>
                </c:pt>
                <c:pt idx="25">
                  <c:v>116.11322753494561</c:v>
                </c:pt>
                <c:pt idx="26">
                  <c:v>117.6899044590367</c:v>
                </c:pt>
                <c:pt idx="27">
                  <c:v>115.34481611280225</c:v>
                </c:pt>
                <c:pt idx="28">
                  <c:v>121.01787795469571</c:v>
                </c:pt>
                <c:pt idx="29">
                  <c:v>116.27672728299272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1F4-344A-9D4B-1B5BD3D23568}"/>
            </c:ext>
          </c:extLst>
        </c:ser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'STable04B-30 KV XRF3'!$AO$62:$AO$91</c:f>
              <c:numCache>
                <c:formatCode>0</c:formatCode>
                <c:ptCount val="30"/>
                <c:pt idx="0">
                  <c:v>71</c:v>
                </c:pt>
                <c:pt idx="1">
                  <c:v>71</c:v>
                </c:pt>
                <c:pt idx="2">
                  <c:v>71</c:v>
                </c:pt>
                <c:pt idx="3">
                  <c:v>71</c:v>
                </c:pt>
                <c:pt idx="4">
                  <c:v>71</c:v>
                </c:pt>
                <c:pt idx="5">
                  <c:v>71</c:v>
                </c:pt>
                <c:pt idx="6">
                  <c:v>71</c:v>
                </c:pt>
                <c:pt idx="7">
                  <c:v>71</c:v>
                </c:pt>
                <c:pt idx="8">
                  <c:v>71</c:v>
                </c:pt>
                <c:pt idx="9">
                  <c:v>71</c:v>
                </c:pt>
                <c:pt idx="10">
                  <c:v>105</c:v>
                </c:pt>
                <c:pt idx="11">
                  <c:v>105</c:v>
                </c:pt>
                <c:pt idx="12">
                  <c:v>105</c:v>
                </c:pt>
                <c:pt idx="13">
                  <c:v>105</c:v>
                </c:pt>
                <c:pt idx="14">
                  <c:v>105</c:v>
                </c:pt>
                <c:pt idx="15">
                  <c:v>105</c:v>
                </c:pt>
                <c:pt idx="16">
                  <c:v>105</c:v>
                </c:pt>
                <c:pt idx="17">
                  <c:v>105</c:v>
                </c:pt>
                <c:pt idx="18">
                  <c:v>105</c:v>
                </c:pt>
                <c:pt idx="19">
                  <c:v>105</c:v>
                </c:pt>
                <c:pt idx="20">
                  <c:v>129.5</c:v>
                </c:pt>
                <c:pt idx="21">
                  <c:v>129.5</c:v>
                </c:pt>
                <c:pt idx="22">
                  <c:v>129.5</c:v>
                </c:pt>
                <c:pt idx="23">
                  <c:v>129.5</c:v>
                </c:pt>
                <c:pt idx="24">
                  <c:v>129.5</c:v>
                </c:pt>
                <c:pt idx="25">
                  <c:v>129.5</c:v>
                </c:pt>
                <c:pt idx="26">
                  <c:v>129.5</c:v>
                </c:pt>
                <c:pt idx="27">
                  <c:v>129.5</c:v>
                </c:pt>
                <c:pt idx="28">
                  <c:v>129.5</c:v>
                </c:pt>
                <c:pt idx="29">
                  <c:v>129.5</c:v>
                </c:pt>
              </c:numCache>
            </c:numRef>
          </c:xVal>
          <c:yVal>
            <c:numRef>
              <c:f>'STable04B-30 KV XRF3'!$AQ$62:$AQ$91</c:f>
              <c:numCache>
                <c:formatCode>0</c:formatCode>
                <c:ptCount val="30"/>
                <c:pt idx="0">
                  <c:v>75.071594399129978</c:v>
                </c:pt>
                <c:pt idx="1">
                  <c:v>69.994557243434102</c:v>
                </c:pt>
                <c:pt idx="2">
                  <c:v>86.327106292401609</c:v>
                </c:pt>
                <c:pt idx="3">
                  <c:v>70.280751434651805</c:v>
                </c:pt>
                <c:pt idx="4">
                  <c:v>65.221812979790357</c:v>
                </c:pt>
                <c:pt idx="5">
                  <c:v>79.684896002253723</c:v>
                </c:pt>
                <c:pt idx="6">
                  <c:v>80.126427500786733</c:v>
                </c:pt>
                <c:pt idx="7">
                  <c:v>75.285388724528346</c:v>
                </c:pt>
                <c:pt idx="8">
                  <c:v>75.631235243760713</c:v>
                </c:pt>
                <c:pt idx="9">
                  <c:v>71.697335912258708</c:v>
                </c:pt>
                <c:pt idx="10">
                  <c:v>93.610028597181739</c:v>
                </c:pt>
                <c:pt idx="11">
                  <c:v>88.466167449308571</c:v>
                </c:pt>
                <c:pt idx="12">
                  <c:v>102.70219347505873</c:v>
                </c:pt>
                <c:pt idx="13">
                  <c:v>90.79582540965707</c:v>
                </c:pt>
                <c:pt idx="14">
                  <c:v>100.45360216127766</c:v>
                </c:pt>
                <c:pt idx="15">
                  <c:v>115.17611561139198</c:v>
                </c:pt>
                <c:pt idx="16">
                  <c:v>114.56690761896145</c:v>
                </c:pt>
                <c:pt idx="17">
                  <c:v>112.91642793567102</c:v>
                </c:pt>
                <c:pt idx="18">
                  <c:v>108.59487447853071</c:v>
                </c:pt>
                <c:pt idx="19">
                  <c:v>127.12251064048307</c:v>
                </c:pt>
                <c:pt idx="20">
                  <c:v>127.97667424042884</c:v>
                </c:pt>
                <c:pt idx="21">
                  <c:v>135.54090281509951</c:v>
                </c:pt>
                <c:pt idx="22">
                  <c:v>123.19710522782783</c:v>
                </c:pt>
                <c:pt idx="23">
                  <c:v>106.21208783235561</c:v>
                </c:pt>
                <c:pt idx="24">
                  <c:v>125.31084983933384</c:v>
                </c:pt>
                <c:pt idx="25">
                  <c:v>124.77617261017822</c:v>
                </c:pt>
                <c:pt idx="26">
                  <c:v>127.30442553867393</c:v>
                </c:pt>
                <c:pt idx="27">
                  <c:v>123.54399980505933</c:v>
                </c:pt>
                <c:pt idx="28">
                  <c:v>132.64093970197121</c:v>
                </c:pt>
                <c:pt idx="29">
                  <c:v>125.03834979466812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F2B-D844-8264-8D20A77B0F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165663"/>
        <c:axId val="1937632463"/>
      </c:scatterChart>
      <c:valAx>
        <c:axId val="18716566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37632463"/>
        <c:crosses val="autoZero"/>
        <c:crossBetween val="midCat"/>
      </c:valAx>
      <c:valAx>
        <c:axId val="19376324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16566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r>
              <a:rPr lang="en-US">
                <a:latin typeface="Helvetica" pitchFamily="2" charset="0"/>
              </a:rPr>
              <a:t>Sr</a:t>
            </a:r>
            <a:r>
              <a:rPr lang="en-US" baseline="0">
                <a:latin typeface="Helvetica" pitchFamily="2" charset="0"/>
              </a:rPr>
              <a:t> ppm </a:t>
            </a:r>
            <a:endParaRPr lang="en-US">
              <a:latin typeface="Helvetica" pitchFamily="2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'STable04B-30 KV XRF3'!$AX$61</c:f>
              <c:strCache>
                <c:ptCount val="1"/>
                <c:pt idx="0">
                  <c:v>Sr calc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1"/>
                </a:solidFill>
              </a:ln>
              <a:effectLst/>
            </c:spPr>
          </c:marker>
          <c:xVal>
            <c:strRef>
              <c:f>'STable04B-30 KV XRF3'!$AW$62:$AW$93</c:f>
              <c:strCache>
                <c:ptCount val="32"/>
                <c:pt idx="0">
                  <c:v>108</c:v>
                </c:pt>
                <c:pt idx="1">
                  <c:v>108</c:v>
                </c:pt>
                <c:pt idx="2">
                  <c:v>108</c:v>
                </c:pt>
                <c:pt idx="3">
                  <c:v>108</c:v>
                </c:pt>
                <c:pt idx="4">
                  <c:v>108</c:v>
                </c:pt>
                <c:pt idx="5">
                  <c:v>108</c:v>
                </c:pt>
                <c:pt idx="6">
                  <c:v>108</c:v>
                </c:pt>
                <c:pt idx="7">
                  <c:v>108</c:v>
                </c:pt>
                <c:pt idx="8">
                  <c:v>108</c:v>
                </c:pt>
                <c:pt idx="9">
                  <c:v>108</c:v>
                </c:pt>
                <c:pt idx="10">
                  <c:v>403</c:v>
                </c:pt>
                <c:pt idx="11">
                  <c:v>403</c:v>
                </c:pt>
                <c:pt idx="12">
                  <c:v>403</c:v>
                </c:pt>
                <c:pt idx="13">
                  <c:v>403</c:v>
                </c:pt>
                <c:pt idx="14">
                  <c:v>403</c:v>
                </c:pt>
                <c:pt idx="15">
                  <c:v>403</c:v>
                </c:pt>
                <c:pt idx="16">
                  <c:v>403</c:v>
                </c:pt>
                <c:pt idx="17">
                  <c:v>403</c:v>
                </c:pt>
                <c:pt idx="18">
                  <c:v>403</c:v>
                </c:pt>
                <c:pt idx="19">
                  <c:v>403</c:v>
                </c:pt>
                <c:pt idx="20">
                  <c:v>330</c:v>
                </c:pt>
                <c:pt idx="21">
                  <c:v>330</c:v>
                </c:pt>
                <c:pt idx="22">
                  <c:v>330</c:v>
                </c:pt>
                <c:pt idx="23">
                  <c:v>330</c:v>
                </c:pt>
                <c:pt idx="24">
                  <c:v>330</c:v>
                </c:pt>
                <c:pt idx="25">
                  <c:v>330</c:v>
                </c:pt>
                <c:pt idx="26">
                  <c:v>330</c:v>
                </c:pt>
                <c:pt idx="27">
                  <c:v>330</c:v>
                </c:pt>
                <c:pt idx="28">
                  <c:v>330</c:v>
                </c:pt>
                <c:pt idx="29">
                  <c:v>330</c:v>
                </c:pt>
                <c:pt idx="31">
                  <c:v>Sr ppm</c:v>
                </c:pt>
              </c:strCache>
            </c:strRef>
          </c:xVal>
          <c:yVal>
            <c:numRef>
              <c:f>'STable04B-30 KV XRF3'!$AX$62:$AX$93</c:f>
              <c:numCache>
                <c:formatCode>0</c:formatCode>
                <c:ptCount val="32"/>
                <c:pt idx="0">
                  <c:v>117.79552543352003</c:v>
                </c:pt>
                <c:pt idx="1">
                  <c:v>115.97773399762825</c:v>
                </c:pt>
                <c:pt idx="2">
                  <c:v>119.20371294265487</c:v>
                </c:pt>
                <c:pt idx="3">
                  <c:v>123.36036477937881</c:v>
                </c:pt>
                <c:pt idx="4">
                  <c:v>112.55240480185648</c:v>
                </c:pt>
                <c:pt idx="5">
                  <c:v>116.82009139321693</c:v>
                </c:pt>
                <c:pt idx="6">
                  <c:v>120.76129609640964</c:v>
                </c:pt>
                <c:pt idx="7">
                  <c:v>115.7706878666008</c:v>
                </c:pt>
                <c:pt idx="8">
                  <c:v>117.03870501833825</c:v>
                </c:pt>
                <c:pt idx="9">
                  <c:v>116.328569928744</c:v>
                </c:pt>
                <c:pt idx="10">
                  <c:v>374.90143225115486</c:v>
                </c:pt>
                <c:pt idx="11">
                  <c:v>369.20874539640988</c:v>
                </c:pt>
                <c:pt idx="12">
                  <c:v>378.65372234954845</c:v>
                </c:pt>
                <c:pt idx="13">
                  <c:v>368.37489149859562</c:v>
                </c:pt>
                <c:pt idx="14">
                  <c:v>379.03598317788317</c:v>
                </c:pt>
                <c:pt idx="15">
                  <c:v>414.52362932858063</c:v>
                </c:pt>
                <c:pt idx="16">
                  <c:v>411.51558173279466</c:v>
                </c:pt>
                <c:pt idx="17">
                  <c:v>395.44420960833412</c:v>
                </c:pt>
                <c:pt idx="18">
                  <c:v>391.97596554692154</c:v>
                </c:pt>
                <c:pt idx="19">
                  <c:v>414.27867085476691</c:v>
                </c:pt>
                <c:pt idx="20">
                  <c:v>336.40849346612049</c:v>
                </c:pt>
                <c:pt idx="21">
                  <c:v>351.6277254684482</c:v>
                </c:pt>
                <c:pt idx="22">
                  <c:v>350.51210494627372</c:v>
                </c:pt>
                <c:pt idx="23">
                  <c:v>323.35809518583869</c:v>
                </c:pt>
                <c:pt idx="24">
                  <c:v>336.03723311608013</c:v>
                </c:pt>
                <c:pt idx="25">
                  <c:v>335.32422793574409</c:v>
                </c:pt>
                <c:pt idx="26">
                  <c:v>347.21971676447436</c:v>
                </c:pt>
                <c:pt idx="27">
                  <c:v>329.62248589250441</c:v>
                </c:pt>
                <c:pt idx="28">
                  <c:v>345.25552864346207</c:v>
                </c:pt>
                <c:pt idx="29">
                  <c:v>340.582695501437</c:v>
                </c:pt>
                <c:pt idx="31" formatCode="General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AD4-474E-9B3C-1F2B7C724BB5}"/>
            </c:ext>
          </c:extLst>
        </c:ser>
        <c:ser>
          <c:idx val="1"/>
          <c:order val="1"/>
          <c:tx>
            <c:strRef>
              <c:f>'STable04B-30 KV XRF3'!$AY$61</c:f>
              <c:strCache>
                <c:ptCount val="1"/>
                <c:pt idx="0">
                  <c:v>Sr slope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2"/>
                </a:solidFill>
              </a:ln>
              <a:effectLst/>
            </c:spPr>
          </c:marker>
          <c:xVal>
            <c:strRef>
              <c:f>'STable04B-30 KV XRF3'!$AW$62:$AW$93</c:f>
              <c:strCache>
                <c:ptCount val="32"/>
                <c:pt idx="0">
                  <c:v>108</c:v>
                </c:pt>
                <c:pt idx="1">
                  <c:v>108</c:v>
                </c:pt>
                <c:pt idx="2">
                  <c:v>108</c:v>
                </c:pt>
                <c:pt idx="3">
                  <c:v>108</c:v>
                </c:pt>
                <c:pt idx="4">
                  <c:v>108</c:v>
                </c:pt>
                <c:pt idx="5">
                  <c:v>108</c:v>
                </c:pt>
                <c:pt idx="6">
                  <c:v>108</c:v>
                </c:pt>
                <c:pt idx="7">
                  <c:v>108</c:v>
                </c:pt>
                <c:pt idx="8">
                  <c:v>108</c:v>
                </c:pt>
                <c:pt idx="9">
                  <c:v>108</c:v>
                </c:pt>
                <c:pt idx="10">
                  <c:v>403</c:v>
                </c:pt>
                <c:pt idx="11">
                  <c:v>403</c:v>
                </c:pt>
                <c:pt idx="12">
                  <c:v>403</c:v>
                </c:pt>
                <c:pt idx="13">
                  <c:v>403</c:v>
                </c:pt>
                <c:pt idx="14">
                  <c:v>403</c:v>
                </c:pt>
                <c:pt idx="15">
                  <c:v>403</c:v>
                </c:pt>
                <c:pt idx="16">
                  <c:v>403</c:v>
                </c:pt>
                <c:pt idx="17">
                  <c:v>403</c:v>
                </c:pt>
                <c:pt idx="18">
                  <c:v>403</c:v>
                </c:pt>
                <c:pt idx="19">
                  <c:v>403</c:v>
                </c:pt>
                <c:pt idx="20">
                  <c:v>330</c:v>
                </c:pt>
                <c:pt idx="21">
                  <c:v>330</c:v>
                </c:pt>
                <c:pt idx="22">
                  <c:v>330</c:v>
                </c:pt>
                <c:pt idx="23">
                  <c:v>330</c:v>
                </c:pt>
                <c:pt idx="24">
                  <c:v>330</c:v>
                </c:pt>
                <c:pt idx="25">
                  <c:v>330</c:v>
                </c:pt>
                <c:pt idx="26">
                  <c:v>330</c:v>
                </c:pt>
                <c:pt idx="27">
                  <c:v>330</c:v>
                </c:pt>
                <c:pt idx="28">
                  <c:v>330</c:v>
                </c:pt>
                <c:pt idx="29">
                  <c:v>330</c:v>
                </c:pt>
                <c:pt idx="31">
                  <c:v>Sr ppm</c:v>
                </c:pt>
              </c:strCache>
            </c:strRef>
          </c:xVal>
          <c:yVal>
            <c:numRef>
              <c:f>'STable04B-30 KV XRF3'!$AY$62:$AY$93</c:f>
              <c:numCache>
                <c:formatCode>0</c:formatCode>
                <c:ptCount val="32"/>
                <c:pt idx="0">
                  <c:v>107.6919607642329</c:v>
                </c:pt>
                <c:pt idx="1">
                  <c:v>105.78432738458191</c:v>
                </c:pt>
                <c:pt idx="2">
                  <c:v>109.16974608338056</c:v>
                </c:pt>
                <c:pt idx="3">
                  <c:v>113.53183495384116</c:v>
                </c:pt>
                <c:pt idx="4">
                  <c:v>102.18970581187017</c:v>
                </c:pt>
                <c:pt idx="5">
                  <c:v>106.66831718324246</c:v>
                </c:pt>
                <c:pt idx="6">
                  <c:v>110.80431072980655</c:v>
                </c:pt>
                <c:pt idx="7">
                  <c:v>105.56704827165564</c:v>
                </c:pt>
                <c:pt idx="8">
                  <c:v>106.89773549839882</c:v>
                </c:pt>
                <c:pt idx="9">
                  <c:v>106.15250291878395</c:v>
                </c:pt>
                <c:pt idx="10">
                  <c:v>377.50498786221851</c:v>
                </c:pt>
                <c:pt idx="11">
                  <c:v>371.53094746924882</c:v>
                </c:pt>
                <c:pt idx="12">
                  <c:v>381.44272994885006</c:v>
                </c:pt>
                <c:pt idx="13">
                  <c:v>370.65588144252268</c:v>
                </c:pt>
                <c:pt idx="14">
                  <c:v>381.84388351436161</c:v>
                </c:pt>
                <c:pt idx="15">
                  <c:v>419.08545976213497</c:v>
                </c:pt>
                <c:pt idx="16">
                  <c:v>415.92874338202665</c:v>
                </c:pt>
                <c:pt idx="17">
                  <c:v>399.06306489104361</c:v>
                </c:pt>
                <c:pt idx="18">
                  <c:v>395.42340744206837</c:v>
                </c:pt>
                <c:pt idx="19">
                  <c:v>418.82839453889272</c:v>
                </c:pt>
                <c:pt idx="20">
                  <c:v>337.10958635612127</c:v>
                </c:pt>
                <c:pt idx="21">
                  <c:v>353.08100882354523</c:v>
                </c:pt>
                <c:pt idx="22">
                  <c:v>351.91025022874544</c:v>
                </c:pt>
                <c:pt idx="23">
                  <c:v>323.41418935641428</c:v>
                </c:pt>
                <c:pt idx="24">
                  <c:v>336.71997695303241</c:v>
                </c:pt>
                <c:pt idx="25">
                  <c:v>335.97173243222693</c:v>
                </c:pt>
                <c:pt idx="26">
                  <c:v>348.45514010425109</c:v>
                </c:pt>
                <c:pt idx="27">
                  <c:v>329.98818931001648</c:v>
                </c:pt>
                <c:pt idx="28">
                  <c:v>346.39387457643829</c:v>
                </c:pt>
                <c:pt idx="29">
                  <c:v>341.49009282058836</c:v>
                </c:pt>
                <c:pt idx="31" formatCode="General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AD4-474E-9B3C-1F2B7C724B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3415535"/>
        <c:axId val="1776129407"/>
      </c:scatterChart>
      <c:valAx>
        <c:axId val="28341553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1776129407"/>
        <c:crosses val="autoZero"/>
        <c:crossBetween val="midCat"/>
      </c:valAx>
      <c:valAx>
        <c:axId val="1776129407"/>
        <c:scaling>
          <c:orientation val="minMax"/>
          <c:max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283415535"/>
        <c:crosses val="autoZero"/>
        <c:crossBetween val="midCat"/>
        <c:majorUnit val="1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Cr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'STable04B-30 KV XRF3'!$S$61</c:f>
              <c:strCache>
                <c:ptCount val="1"/>
                <c:pt idx="0">
                  <c:v>Cr slope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'STable04B-30 KV XRF3'!$Q$62:$Q$91</c:f>
              <c:numCache>
                <c:formatCode>0</c:formatCode>
                <c:ptCount val="30"/>
                <c:pt idx="0">
                  <c:v>382</c:v>
                </c:pt>
                <c:pt idx="1">
                  <c:v>382</c:v>
                </c:pt>
                <c:pt idx="2">
                  <c:v>382</c:v>
                </c:pt>
                <c:pt idx="3">
                  <c:v>382</c:v>
                </c:pt>
                <c:pt idx="4">
                  <c:v>382</c:v>
                </c:pt>
                <c:pt idx="5">
                  <c:v>382</c:v>
                </c:pt>
                <c:pt idx="6">
                  <c:v>382</c:v>
                </c:pt>
                <c:pt idx="7">
                  <c:v>382</c:v>
                </c:pt>
                <c:pt idx="8">
                  <c:v>382</c:v>
                </c:pt>
                <c:pt idx="9">
                  <c:v>382</c:v>
                </c:pt>
                <c:pt idx="10">
                  <c:v>289</c:v>
                </c:pt>
                <c:pt idx="11">
                  <c:v>289</c:v>
                </c:pt>
                <c:pt idx="12">
                  <c:v>289</c:v>
                </c:pt>
                <c:pt idx="13">
                  <c:v>289</c:v>
                </c:pt>
                <c:pt idx="14">
                  <c:v>289</c:v>
                </c:pt>
                <c:pt idx="15">
                  <c:v>289</c:v>
                </c:pt>
                <c:pt idx="16">
                  <c:v>289</c:v>
                </c:pt>
                <c:pt idx="17">
                  <c:v>289</c:v>
                </c:pt>
                <c:pt idx="18">
                  <c:v>289</c:v>
                </c:pt>
                <c:pt idx="19">
                  <c:v>289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16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16</c:v>
                </c:pt>
              </c:numCache>
            </c:numRef>
          </c:xVal>
          <c:yVal>
            <c:numRef>
              <c:f>'STable04B-30 KV XRF3'!$S$62:$S$91</c:f>
              <c:numCache>
                <c:formatCode>0</c:formatCode>
                <c:ptCount val="30"/>
                <c:pt idx="0">
                  <c:v>379.11588174163057</c:v>
                </c:pt>
                <c:pt idx="1">
                  <c:v>343.69579296613853</c:v>
                </c:pt>
                <c:pt idx="2">
                  <c:v>367.20772663767366</c:v>
                </c:pt>
                <c:pt idx="3">
                  <c:v>395.36674632101915</c:v>
                </c:pt>
                <c:pt idx="4">
                  <c:v>380.50914500248973</c:v>
                </c:pt>
                <c:pt idx="5">
                  <c:v>371.75530121487191</c:v>
                </c:pt>
                <c:pt idx="6">
                  <c:v>373.0337965676402</c:v>
                </c:pt>
                <c:pt idx="7">
                  <c:v>393.29427117435154</c:v>
                </c:pt>
                <c:pt idx="8">
                  <c:v>385.0602030244371</c:v>
                </c:pt>
                <c:pt idx="9">
                  <c:v>365.00749349801316</c:v>
                </c:pt>
                <c:pt idx="10">
                  <c:v>276.25137783546074</c:v>
                </c:pt>
                <c:pt idx="11">
                  <c:v>273.81295602354692</c:v>
                </c:pt>
                <c:pt idx="12">
                  <c:v>296.22859084932247</c:v>
                </c:pt>
                <c:pt idx="13">
                  <c:v>270.74836600083336</c:v>
                </c:pt>
                <c:pt idx="14">
                  <c:v>278.52004311780883</c:v>
                </c:pt>
                <c:pt idx="15">
                  <c:v>326.43354547030015</c:v>
                </c:pt>
                <c:pt idx="16">
                  <c:v>294.31889667907478</c:v>
                </c:pt>
                <c:pt idx="17">
                  <c:v>305.97329892173491</c:v>
                </c:pt>
                <c:pt idx="18">
                  <c:v>315.06548334081458</c:v>
                </c:pt>
                <c:pt idx="19">
                  <c:v>318.88628355883782</c:v>
                </c:pt>
                <c:pt idx="20">
                  <c:v>158.73355798977212</c:v>
                </c:pt>
                <c:pt idx="21">
                  <c:v>153.22679905584454</c:v>
                </c:pt>
                <c:pt idx="22">
                  <c:v>155.97975692316751</c:v>
                </c:pt>
                <c:pt idx="23">
                  <c:v>156.40103028154107</c:v>
                </c:pt>
                <c:pt idx="24">
                  <c:v>140.64536042714352</c:v>
                </c:pt>
                <c:pt idx="25">
                  <c:v>153.2291322337696</c:v>
                </c:pt>
                <c:pt idx="26">
                  <c:v>111.54987032674599</c:v>
                </c:pt>
                <c:pt idx="27">
                  <c:v>172.57057319823394</c:v>
                </c:pt>
                <c:pt idx="28">
                  <c:v>172.21633036163144</c:v>
                </c:pt>
                <c:pt idx="29">
                  <c:v>135.16684908206167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A00-C648-858B-3C655AD78918}"/>
            </c:ext>
          </c:extLst>
        </c:ser>
        <c:ser>
          <c:idx val="1"/>
          <c:order val="1"/>
          <c:tx>
            <c:strRef>
              <c:f>'STable04B-30 KV XRF3'!$T$61</c:f>
              <c:strCache>
                <c:ptCount val="1"/>
                <c:pt idx="0">
                  <c:v>Trad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7"/>
            <c:spPr>
              <a:noFill/>
              <a:ln w="9525">
                <a:solidFill>
                  <a:srgbClr val="FF0000"/>
                </a:solidFill>
              </a:ln>
              <a:effectLst/>
            </c:spPr>
          </c:marker>
          <c:xVal>
            <c:numRef>
              <c:f>'STable04B-30 KV XRF3'!$Q$62:$Q$91</c:f>
              <c:numCache>
                <c:formatCode>0</c:formatCode>
                <c:ptCount val="30"/>
                <c:pt idx="0">
                  <c:v>382</c:v>
                </c:pt>
                <c:pt idx="1">
                  <c:v>382</c:v>
                </c:pt>
                <c:pt idx="2">
                  <c:v>382</c:v>
                </c:pt>
                <c:pt idx="3">
                  <c:v>382</c:v>
                </c:pt>
                <c:pt idx="4">
                  <c:v>382</c:v>
                </c:pt>
                <c:pt idx="5">
                  <c:v>382</c:v>
                </c:pt>
                <c:pt idx="6">
                  <c:v>382</c:v>
                </c:pt>
                <c:pt idx="7">
                  <c:v>382</c:v>
                </c:pt>
                <c:pt idx="8">
                  <c:v>382</c:v>
                </c:pt>
                <c:pt idx="9">
                  <c:v>382</c:v>
                </c:pt>
                <c:pt idx="10">
                  <c:v>289</c:v>
                </c:pt>
                <c:pt idx="11">
                  <c:v>289</c:v>
                </c:pt>
                <c:pt idx="12">
                  <c:v>289</c:v>
                </c:pt>
                <c:pt idx="13">
                  <c:v>289</c:v>
                </c:pt>
                <c:pt idx="14">
                  <c:v>289</c:v>
                </c:pt>
                <c:pt idx="15">
                  <c:v>289</c:v>
                </c:pt>
                <c:pt idx="16">
                  <c:v>289</c:v>
                </c:pt>
                <c:pt idx="17">
                  <c:v>289</c:v>
                </c:pt>
                <c:pt idx="18">
                  <c:v>289</c:v>
                </c:pt>
                <c:pt idx="19">
                  <c:v>289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16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16</c:v>
                </c:pt>
              </c:numCache>
            </c:numRef>
          </c:xVal>
          <c:yVal>
            <c:numRef>
              <c:f>'STable04B-30 KV XRF3'!$T$62:$T$91</c:f>
              <c:numCache>
                <c:formatCode>0</c:formatCode>
                <c:ptCount val="30"/>
                <c:pt idx="0">
                  <c:v>397.970636132322</c:v>
                </c:pt>
                <c:pt idx="1">
                  <c:v>341.03382223349678</c:v>
                </c:pt>
                <c:pt idx="2">
                  <c:v>378.82860587571031</c:v>
                </c:pt>
                <c:pt idx="3">
                  <c:v>424.09345186314772</c:v>
                </c:pt>
                <c:pt idx="4">
                  <c:v>400.2102683223606</c:v>
                </c:pt>
                <c:pt idx="5">
                  <c:v>386.13870633971948</c:v>
                </c:pt>
                <c:pt idx="6">
                  <c:v>388.19385228902735</c:v>
                </c:pt>
                <c:pt idx="7">
                  <c:v>420.76200533618686</c:v>
                </c:pt>
                <c:pt idx="8">
                  <c:v>407.52596832754131</c:v>
                </c:pt>
                <c:pt idx="9">
                  <c:v>375.29179190551071</c:v>
                </c:pt>
                <c:pt idx="10">
                  <c:v>232.61878868712262</c:v>
                </c:pt>
                <c:pt idx="11">
                  <c:v>228.69909300844239</c:v>
                </c:pt>
                <c:pt idx="12">
                  <c:v>264.73160655149974</c:v>
                </c:pt>
                <c:pt idx="13">
                  <c:v>223.77284923459354</c:v>
                </c:pt>
                <c:pt idx="14">
                  <c:v>236.26560543562164</c:v>
                </c:pt>
                <c:pt idx="15">
                  <c:v>313.28523641329213</c:v>
                </c:pt>
                <c:pt idx="16">
                  <c:v>261.66182594580295</c:v>
                </c:pt>
                <c:pt idx="17">
                  <c:v>280.39595549015132</c:v>
                </c:pt>
                <c:pt idx="18">
                  <c:v>295.01139068807601</c:v>
                </c:pt>
                <c:pt idx="19">
                  <c:v>301.15322145357942</c:v>
                </c:pt>
                <c:pt idx="20">
                  <c:v>43.712140802621676</c:v>
                </c:pt>
                <c:pt idx="21">
                  <c:v>34.860177991515627</c:v>
                </c:pt>
                <c:pt idx="22">
                  <c:v>39.285481687296624</c:v>
                </c:pt>
                <c:pt idx="23">
                  <c:v>39.962666969306554</c:v>
                </c:pt>
                <c:pt idx="24">
                  <c:v>14.635863074566629</c:v>
                </c:pt>
                <c:pt idx="25">
                  <c:v>34.863928510554558</c:v>
                </c:pt>
                <c:pt idx="26">
                  <c:v>-32.134333229619031</c:v>
                </c:pt>
                <c:pt idx="27">
                  <c:v>65.954760374612277</c:v>
                </c:pt>
                <c:pt idx="28">
                  <c:v>65.385324804010764</c:v>
                </c:pt>
                <c:pt idx="29">
                  <c:v>5.829307481929078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A00-C648-858B-3C655AD789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3140384"/>
        <c:axId val="134349280"/>
      </c:scatterChart>
      <c:valAx>
        <c:axId val="1831403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4349280"/>
        <c:crosses val="autoZero"/>
        <c:crossBetween val="midCat"/>
      </c:valAx>
      <c:valAx>
        <c:axId val="134349280"/>
        <c:scaling>
          <c:orientation val="minMax"/>
          <c:max val="5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3140384"/>
        <c:crosses val="autoZero"/>
        <c:crossBetween val="midCat"/>
        <c:majorUnit val="1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Ni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'STable04B-30 KV XRF3'!$AI$61</c:f>
              <c:strCache>
                <c:ptCount val="1"/>
                <c:pt idx="0">
                  <c:v>Ni slope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'STable04B-30 KV XRF3'!$AG$62:$AG$91</c:f>
              <c:numCache>
                <c:formatCode>0</c:formatCode>
                <c:ptCount val="30"/>
                <c:pt idx="0">
                  <c:v>166</c:v>
                </c:pt>
                <c:pt idx="1">
                  <c:v>166</c:v>
                </c:pt>
                <c:pt idx="2">
                  <c:v>166</c:v>
                </c:pt>
                <c:pt idx="3">
                  <c:v>166</c:v>
                </c:pt>
                <c:pt idx="4">
                  <c:v>166</c:v>
                </c:pt>
                <c:pt idx="5">
                  <c:v>166</c:v>
                </c:pt>
                <c:pt idx="6">
                  <c:v>166</c:v>
                </c:pt>
                <c:pt idx="7">
                  <c:v>166</c:v>
                </c:pt>
                <c:pt idx="8">
                  <c:v>166</c:v>
                </c:pt>
                <c:pt idx="9">
                  <c:v>166</c:v>
                </c:pt>
                <c:pt idx="10">
                  <c:v>121</c:v>
                </c:pt>
                <c:pt idx="11">
                  <c:v>121</c:v>
                </c:pt>
                <c:pt idx="12">
                  <c:v>121</c:v>
                </c:pt>
                <c:pt idx="13">
                  <c:v>121</c:v>
                </c:pt>
                <c:pt idx="14">
                  <c:v>121</c:v>
                </c:pt>
                <c:pt idx="15">
                  <c:v>121</c:v>
                </c:pt>
                <c:pt idx="16">
                  <c:v>121</c:v>
                </c:pt>
                <c:pt idx="17">
                  <c:v>121</c:v>
                </c:pt>
                <c:pt idx="18">
                  <c:v>121</c:v>
                </c:pt>
                <c:pt idx="19">
                  <c:v>121</c:v>
                </c:pt>
                <c:pt idx="20">
                  <c:v>13</c:v>
                </c:pt>
                <c:pt idx="21">
                  <c:v>13</c:v>
                </c:pt>
                <c:pt idx="22">
                  <c:v>13</c:v>
                </c:pt>
                <c:pt idx="23">
                  <c:v>13</c:v>
                </c:pt>
                <c:pt idx="24">
                  <c:v>13</c:v>
                </c:pt>
                <c:pt idx="25">
                  <c:v>13</c:v>
                </c:pt>
                <c:pt idx="26">
                  <c:v>13</c:v>
                </c:pt>
                <c:pt idx="27">
                  <c:v>13</c:v>
                </c:pt>
                <c:pt idx="28">
                  <c:v>13</c:v>
                </c:pt>
                <c:pt idx="29">
                  <c:v>13</c:v>
                </c:pt>
              </c:numCache>
            </c:numRef>
          </c:xVal>
          <c:yVal>
            <c:numRef>
              <c:f>'STable04B-30 KV XRF3'!$AI$62:$AI$91</c:f>
              <c:numCache>
                <c:formatCode>0</c:formatCode>
                <c:ptCount val="30"/>
                <c:pt idx="0">
                  <c:v>153.45120373153247</c:v>
                </c:pt>
                <c:pt idx="1">
                  <c:v>147.09718322643482</c:v>
                </c:pt>
                <c:pt idx="2">
                  <c:v>173.43779142078665</c:v>
                </c:pt>
                <c:pt idx="3">
                  <c:v>189.66190877525548</c:v>
                </c:pt>
                <c:pt idx="4">
                  <c:v>122.11160645658492</c:v>
                </c:pt>
                <c:pt idx="5">
                  <c:v>141.67183590217439</c:v>
                </c:pt>
                <c:pt idx="6">
                  <c:v>210.26076371044144</c:v>
                </c:pt>
                <c:pt idx="7">
                  <c:v>168.50639715642603</c:v>
                </c:pt>
                <c:pt idx="8">
                  <c:v>149.99556569444565</c:v>
                </c:pt>
                <c:pt idx="9">
                  <c:v>151.05891264831337</c:v>
                </c:pt>
                <c:pt idx="10">
                  <c:v>88.076950875215516</c:v>
                </c:pt>
                <c:pt idx="11">
                  <c:v>100.79660524752069</c:v>
                </c:pt>
                <c:pt idx="12">
                  <c:v>102.98062925396221</c:v>
                </c:pt>
                <c:pt idx="13">
                  <c:v>99.784514276158461</c:v>
                </c:pt>
                <c:pt idx="14">
                  <c:v>117.96272865122387</c:v>
                </c:pt>
                <c:pt idx="15">
                  <c:v>156.11285127882672</c:v>
                </c:pt>
                <c:pt idx="16">
                  <c:v>114.74751839417729</c:v>
                </c:pt>
                <c:pt idx="17">
                  <c:v>119.87168552720232</c:v>
                </c:pt>
                <c:pt idx="18">
                  <c:v>121.15696195926535</c:v>
                </c:pt>
                <c:pt idx="19">
                  <c:v>153.07176438879117</c:v>
                </c:pt>
                <c:pt idx="20">
                  <c:v>-3.7741603030206079</c:v>
                </c:pt>
                <c:pt idx="21">
                  <c:v>18.957615286960845</c:v>
                </c:pt>
                <c:pt idx="22">
                  <c:v>26.361072878251889</c:v>
                </c:pt>
                <c:pt idx="23">
                  <c:v>3.4123947687771761</c:v>
                </c:pt>
                <c:pt idx="24">
                  <c:v>23.935519448309151</c:v>
                </c:pt>
                <c:pt idx="25">
                  <c:v>28.444901476538121</c:v>
                </c:pt>
                <c:pt idx="26">
                  <c:v>23.88912390185078</c:v>
                </c:pt>
                <c:pt idx="27">
                  <c:v>38.831732814600741</c:v>
                </c:pt>
                <c:pt idx="28">
                  <c:v>36.32674654838786</c:v>
                </c:pt>
                <c:pt idx="29">
                  <c:v>22.228233258645105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4D2-6848-869F-706282DD7514}"/>
            </c:ext>
          </c:extLst>
        </c:ser>
        <c:ser>
          <c:idx val="1"/>
          <c:order val="1"/>
          <c:tx>
            <c:strRef>
              <c:f>'STable04B-30 KV XRF3'!$AJ$61</c:f>
              <c:strCache>
                <c:ptCount val="1"/>
                <c:pt idx="0">
                  <c:v>Trad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'STable04B-30 KV XRF3'!$AG$62:$AG$91</c:f>
              <c:numCache>
                <c:formatCode>0</c:formatCode>
                <c:ptCount val="30"/>
                <c:pt idx="0">
                  <c:v>166</c:v>
                </c:pt>
                <c:pt idx="1">
                  <c:v>166</c:v>
                </c:pt>
                <c:pt idx="2">
                  <c:v>166</c:v>
                </c:pt>
                <c:pt idx="3">
                  <c:v>166</c:v>
                </c:pt>
                <c:pt idx="4">
                  <c:v>166</c:v>
                </c:pt>
                <c:pt idx="5">
                  <c:v>166</c:v>
                </c:pt>
                <c:pt idx="6">
                  <c:v>166</c:v>
                </c:pt>
                <c:pt idx="7">
                  <c:v>166</c:v>
                </c:pt>
                <c:pt idx="8">
                  <c:v>166</c:v>
                </c:pt>
                <c:pt idx="9">
                  <c:v>166</c:v>
                </c:pt>
                <c:pt idx="10">
                  <c:v>121</c:v>
                </c:pt>
                <c:pt idx="11">
                  <c:v>121</c:v>
                </c:pt>
                <c:pt idx="12">
                  <c:v>121</c:v>
                </c:pt>
                <c:pt idx="13">
                  <c:v>121</c:v>
                </c:pt>
                <c:pt idx="14">
                  <c:v>121</c:v>
                </c:pt>
                <c:pt idx="15">
                  <c:v>121</c:v>
                </c:pt>
                <c:pt idx="16">
                  <c:v>121</c:v>
                </c:pt>
                <c:pt idx="17">
                  <c:v>121</c:v>
                </c:pt>
                <c:pt idx="18">
                  <c:v>121</c:v>
                </c:pt>
                <c:pt idx="19">
                  <c:v>121</c:v>
                </c:pt>
                <c:pt idx="20">
                  <c:v>13</c:v>
                </c:pt>
                <c:pt idx="21">
                  <c:v>13</c:v>
                </c:pt>
                <c:pt idx="22">
                  <c:v>13</c:v>
                </c:pt>
                <c:pt idx="23">
                  <c:v>13</c:v>
                </c:pt>
                <c:pt idx="24">
                  <c:v>13</c:v>
                </c:pt>
                <c:pt idx="25">
                  <c:v>13</c:v>
                </c:pt>
                <c:pt idx="26">
                  <c:v>13</c:v>
                </c:pt>
                <c:pt idx="27">
                  <c:v>13</c:v>
                </c:pt>
                <c:pt idx="28">
                  <c:v>13</c:v>
                </c:pt>
                <c:pt idx="29">
                  <c:v>13</c:v>
                </c:pt>
              </c:numCache>
            </c:numRef>
          </c:xVal>
          <c:yVal>
            <c:numRef>
              <c:f>'STable04B-30 KV XRF3'!$AJ$62:$AJ$91</c:f>
              <c:numCache>
                <c:formatCode>0.0</c:formatCode>
                <c:ptCount val="30"/>
                <c:pt idx="0">
                  <c:v>152.91757386068127</c:v>
                </c:pt>
                <c:pt idx="1">
                  <c:v>146.62530703116636</c:v>
                </c:pt>
                <c:pt idx="2">
                  <c:v>172.70991520603764</c:v>
                </c:pt>
                <c:pt idx="3">
                  <c:v>188.77635304421926</c:v>
                </c:pt>
                <c:pt idx="4">
                  <c:v>121.88256095423844</c:v>
                </c:pt>
                <c:pt idx="5">
                  <c:v>141.25268776126438</c:v>
                </c:pt>
                <c:pt idx="6">
                  <c:v>209.17501111129263</c:v>
                </c:pt>
                <c:pt idx="7">
                  <c:v>167.8264483478489</c:v>
                </c:pt>
                <c:pt idx="8">
                  <c:v>149.49552059879352</c:v>
                </c:pt>
                <c:pt idx="9">
                  <c:v>150.54853305928543</c:v>
                </c:pt>
                <c:pt idx="10">
                  <c:v>88.178682567820601</c:v>
                </c:pt>
                <c:pt idx="11">
                  <c:v>100.77471672061267</c:v>
                </c:pt>
                <c:pt idx="12">
                  <c:v>102.93751455854385</c:v>
                </c:pt>
                <c:pt idx="13">
                  <c:v>99.772462094200023</c:v>
                </c:pt>
                <c:pt idx="14">
                  <c:v>117.77400540685858</c:v>
                </c:pt>
                <c:pt idx="15">
                  <c:v>155.55335329517709</c:v>
                </c:pt>
                <c:pt idx="16">
                  <c:v>114.59004324713646</c:v>
                </c:pt>
                <c:pt idx="17">
                  <c:v>119.66440944632564</c:v>
                </c:pt>
                <c:pt idx="18">
                  <c:v>120.9371944890778</c:v>
                </c:pt>
                <c:pt idx="19">
                  <c:v>152.54182222622751</c:v>
                </c:pt>
                <c:pt idx="20">
                  <c:v>-2.7797428349977054</c:v>
                </c:pt>
                <c:pt idx="21">
                  <c:v>19.731106383393126</c:v>
                </c:pt>
                <c:pt idx="22">
                  <c:v>27.062610993431463</c:v>
                </c:pt>
                <c:pt idx="23">
                  <c:v>4.3369672953011218</c:v>
                </c:pt>
                <c:pt idx="24">
                  <c:v>24.660631116564446</c:v>
                </c:pt>
                <c:pt idx="25">
                  <c:v>29.126187205826568</c:v>
                </c:pt>
                <c:pt idx="26">
                  <c:v>24.614686480757314</c:v>
                </c:pt>
                <c:pt idx="27">
                  <c:v>39.412070646055213</c:v>
                </c:pt>
                <c:pt idx="28">
                  <c:v>36.93142992753144</c:v>
                </c:pt>
                <c:pt idx="29">
                  <c:v>22.969937759328218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4D2-6848-869F-706282DD75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4511983"/>
        <c:axId val="1879295519"/>
      </c:scatterChart>
      <c:valAx>
        <c:axId val="184511983"/>
        <c:scaling>
          <c:orientation val="minMax"/>
          <c:max val="25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9295519"/>
        <c:crosses val="autoZero"/>
        <c:crossBetween val="midCat"/>
      </c:valAx>
      <c:valAx>
        <c:axId val="1879295519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511983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Rb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'STable04B-30 KV XRF3'!$AT$61</c:f>
              <c:strCache>
                <c:ptCount val="1"/>
                <c:pt idx="0">
                  <c:v>Rb calc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'STable04B-30 KV XRF3'!$AS$62:$AS$91</c:f>
              <c:numCache>
                <c:formatCode>0</c:formatCode>
                <c:ptCount val="30"/>
                <c:pt idx="0">
                  <c:v>0.27</c:v>
                </c:pt>
                <c:pt idx="1">
                  <c:v>0.27</c:v>
                </c:pt>
                <c:pt idx="2">
                  <c:v>0.27</c:v>
                </c:pt>
                <c:pt idx="3">
                  <c:v>0.27</c:v>
                </c:pt>
                <c:pt idx="4">
                  <c:v>0.27</c:v>
                </c:pt>
                <c:pt idx="5">
                  <c:v>0.27</c:v>
                </c:pt>
                <c:pt idx="6">
                  <c:v>0.27</c:v>
                </c:pt>
                <c:pt idx="7">
                  <c:v>0.27</c:v>
                </c:pt>
                <c:pt idx="8">
                  <c:v>0.27</c:v>
                </c:pt>
                <c:pt idx="9">
                  <c:v>0.27</c:v>
                </c:pt>
                <c:pt idx="10">
                  <c:v>11</c:v>
                </c:pt>
                <c:pt idx="11">
                  <c:v>11</c:v>
                </c:pt>
                <c:pt idx="12">
                  <c:v>11</c:v>
                </c:pt>
                <c:pt idx="13">
                  <c:v>11</c:v>
                </c:pt>
                <c:pt idx="14">
                  <c:v>11</c:v>
                </c:pt>
                <c:pt idx="15">
                  <c:v>11</c:v>
                </c:pt>
                <c:pt idx="16">
                  <c:v>11</c:v>
                </c:pt>
                <c:pt idx="17">
                  <c:v>11</c:v>
                </c:pt>
                <c:pt idx="18">
                  <c:v>11</c:v>
                </c:pt>
                <c:pt idx="19">
                  <c:v>11</c:v>
                </c:pt>
                <c:pt idx="20">
                  <c:v>47.2</c:v>
                </c:pt>
                <c:pt idx="21">
                  <c:v>47.2</c:v>
                </c:pt>
                <c:pt idx="22">
                  <c:v>47.2</c:v>
                </c:pt>
                <c:pt idx="23">
                  <c:v>47.2</c:v>
                </c:pt>
                <c:pt idx="24">
                  <c:v>47.2</c:v>
                </c:pt>
                <c:pt idx="25">
                  <c:v>47.2</c:v>
                </c:pt>
                <c:pt idx="26">
                  <c:v>47.2</c:v>
                </c:pt>
                <c:pt idx="27">
                  <c:v>47.2</c:v>
                </c:pt>
                <c:pt idx="28">
                  <c:v>47.2</c:v>
                </c:pt>
                <c:pt idx="29">
                  <c:v>47.2</c:v>
                </c:pt>
              </c:numCache>
            </c:numRef>
          </c:xVal>
          <c:yVal>
            <c:numRef>
              <c:f>'STable04B-30 KV XRF3'!$AT$62:$AT$91</c:f>
              <c:numCache>
                <c:formatCode>0</c:formatCode>
                <c:ptCount val="30"/>
                <c:pt idx="0">
                  <c:v>57.560031267856708</c:v>
                </c:pt>
                <c:pt idx="1">
                  <c:v>52.083961436534139</c:v>
                </c:pt>
                <c:pt idx="2">
                  <c:v>57.990609838901378</c:v>
                </c:pt>
                <c:pt idx="3">
                  <c:v>54.091996677437024</c:v>
                </c:pt>
                <c:pt idx="4">
                  <c:v>53.780874005478388</c:v>
                </c:pt>
                <c:pt idx="5">
                  <c:v>55.744917892213152</c:v>
                </c:pt>
                <c:pt idx="6">
                  <c:v>57.92850479579905</c:v>
                </c:pt>
                <c:pt idx="7">
                  <c:v>56.553098941442705</c:v>
                </c:pt>
                <c:pt idx="8">
                  <c:v>58.785999375349249</c:v>
                </c:pt>
                <c:pt idx="9">
                  <c:v>56.86979454350881</c:v>
                </c:pt>
                <c:pt idx="10">
                  <c:v>6.1502553015779462</c:v>
                </c:pt>
                <c:pt idx="11">
                  <c:v>8.8613379367536709</c:v>
                </c:pt>
                <c:pt idx="12">
                  <c:v>8.1691122521640924</c:v>
                </c:pt>
                <c:pt idx="13">
                  <c:v>8.5320070684660809</c:v>
                </c:pt>
                <c:pt idx="14">
                  <c:v>11.45715220477207</c:v>
                </c:pt>
                <c:pt idx="15">
                  <c:v>10.024332986219624</c:v>
                </c:pt>
                <c:pt idx="16">
                  <c:v>8.5393941402918383</c:v>
                </c:pt>
                <c:pt idx="17">
                  <c:v>9.6273609854899984</c:v>
                </c:pt>
                <c:pt idx="18">
                  <c:v>9.3944765309086051</c:v>
                </c:pt>
                <c:pt idx="19">
                  <c:v>8.6720500279492185</c:v>
                </c:pt>
                <c:pt idx="20">
                  <c:v>55.241098805807468</c:v>
                </c:pt>
                <c:pt idx="21">
                  <c:v>61.149838944992027</c:v>
                </c:pt>
                <c:pt idx="22">
                  <c:v>62.74560215217231</c:v>
                </c:pt>
                <c:pt idx="23">
                  <c:v>56.92033119583143</c:v>
                </c:pt>
                <c:pt idx="24">
                  <c:v>55.624407938873844</c:v>
                </c:pt>
                <c:pt idx="25">
                  <c:v>57.581930853250597</c:v>
                </c:pt>
                <c:pt idx="26">
                  <c:v>58.215540527711319</c:v>
                </c:pt>
                <c:pt idx="27">
                  <c:v>59.938209379882153</c:v>
                </c:pt>
                <c:pt idx="28">
                  <c:v>58.00446682944817</c:v>
                </c:pt>
                <c:pt idx="29">
                  <c:v>57.341791318947706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F4D-6944-9917-A5635B06210E}"/>
            </c:ext>
          </c:extLst>
        </c:ser>
        <c:ser>
          <c:idx val="1"/>
          <c:order val="1"/>
          <c:tx>
            <c:strRef>
              <c:f>'STable04B-30 KV XRF3'!$AU$61</c:f>
              <c:strCache>
                <c:ptCount val="1"/>
                <c:pt idx="0">
                  <c:v>Rb slope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'STable04B-30 KV XRF3'!$AS$62:$AS$91</c:f>
              <c:numCache>
                <c:formatCode>0</c:formatCode>
                <c:ptCount val="30"/>
                <c:pt idx="0">
                  <c:v>0.27</c:v>
                </c:pt>
                <c:pt idx="1">
                  <c:v>0.27</c:v>
                </c:pt>
                <c:pt idx="2">
                  <c:v>0.27</c:v>
                </c:pt>
                <c:pt idx="3">
                  <c:v>0.27</c:v>
                </c:pt>
                <c:pt idx="4">
                  <c:v>0.27</c:v>
                </c:pt>
                <c:pt idx="5">
                  <c:v>0.27</c:v>
                </c:pt>
                <c:pt idx="6">
                  <c:v>0.27</c:v>
                </c:pt>
                <c:pt idx="7">
                  <c:v>0.27</c:v>
                </c:pt>
                <c:pt idx="8">
                  <c:v>0.27</c:v>
                </c:pt>
                <c:pt idx="9">
                  <c:v>0.27</c:v>
                </c:pt>
                <c:pt idx="10">
                  <c:v>11</c:v>
                </c:pt>
                <c:pt idx="11">
                  <c:v>11</c:v>
                </c:pt>
                <c:pt idx="12">
                  <c:v>11</c:v>
                </c:pt>
                <c:pt idx="13">
                  <c:v>11</c:v>
                </c:pt>
                <c:pt idx="14">
                  <c:v>11</c:v>
                </c:pt>
                <c:pt idx="15">
                  <c:v>11</c:v>
                </c:pt>
                <c:pt idx="16">
                  <c:v>11</c:v>
                </c:pt>
                <c:pt idx="17">
                  <c:v>11</c:v>
                </c:pt>
                <c:pt idx="18">
                  <c:v>11</c:v>
                </c:pt>
                <c:pt idx="19">
                  <c:v>11</c:v>
                </c:pt>
                <c:pt idx="20">
                  <c:v>47.2</c:v>
                </c:pt>
                <c:pt idx="21">
                  <c:v>47.2</c:v>
                </c:pt>
                <c:pt idx="22">
                  <c:v>47.2</c:v>
                </c:pt>
                <c:pt idx="23">
                  <c:v>47.2</c:v>
                </c:pt>
                <c:pt idx="24">
                  <c:v>47.2</c:v>
                </c:pt>
                <c:pt idx="25">
                  <c:v>47.2</c:v>
                </c:pt>
                <c:pt idx="26">
                  <c:v>47.2</c:v>
                </c:pt>
                <c:pt idx="27">
                  <c:v>47.2</c:v>
                </c:pt>
                <c:pt idx="28">
                  <c:v>47.2</c:v>
                </c:pt>
                <c:pt idx="29">
                  <c:v>47.2</c:v>
                </c:pt>
              </c:numCache>
            </c:numRef>
          </c:xVal>
          <c:yVal>
            <c:numRef>
              <c:f>'STable04B-30 KV XRF3'!$AU$62:$AU$91</c:f>
              <c:numCache>
                <c:formatCode>0</c:formatCode>
                <c:ptCount val="30"/>
                <c:pt idx="0">
                  <c:v>46.586957686528351</c:v>
                </c:pt>
                <c:pt idx="1">
                  <c:v>42.588772909947224</c:v>
                </c:pt>
                <c:pt idx="2">
                  <c:v>46.901331451089547</c:v>
                </c:pt>
                <c:pt idx="3">
                  <c:v>44.054878379438165</c:v>
                </c:pt>
                <c:pt idx="4">
                  <c:v>43.82772168330564</c:v>
                </c:pt>
                <c:pt idx="5">
                  <c:v>45.261708212031763</c:v>
                </c:pt>
                <c:pt idx="6">
                  <c:v>46.855987354770619</c:v>
                </c:pt>
                <c:pt idx="7">
                  <c:v>45.851776868437227</c:v>
                </c:pt>
                <c:pt idx="8">
                  <c:v>47.482060775958246</c:v>
                </c:pt>
                <c:pt idx="9">
                  <c:v>46.083002468912284</c:v>
                </c:pt>
                <c:pt idx="10">
                  <c:v>9.0516833077903698</c:v>
                </c:pt>
                <c:pt idx="11">
                  <c:v>11.031097313435932</c:v>
                </c:pt>
                <c:pt idx="12">
                  <c:v>10.525689917377203</c:v>
                </c:pt>
                <c:pt idx="13">
                  <c:v>10.790646460067673</c:v>
                </c:pt>
                <c:pt idx="14">
                  <c:v>12.926351648919203</c:v>
                </c:pt>
                <c:pt idx="15">
                  <c:v>11.880222552018028</c:v>
                </c:pt>
                <c:pt idx="16">
                  <c:v>10.796039904458816</c:v>
                </c:pt>
                <c:pt idx="17">
                  <c:v>11.590385596147286</c:v>
                </c:pt>
                <c:pt idx="18">
                  <c:v>11.420352139728625</c:v>
                </c:pt>
                <c:pt idx="19">
                  <c:v>10.892894540519492</c:v>
                </c:pt>
                <c:pt idx="20">
                  <c:v>44.893860126914902</c:v>
                </c:pt>
                <c:pt idx="21">
                  <c:v>49.20794588567081</c:v>
                </c:pt>
                <c:pt idx="22">
                  <c:v>50.373043548502395</c:v>
                </c:pt>
                <c:pt idx="23">
                  <c:v>46.119900258787041</c:v>
                </c:pt>
                <c:pt idx="24">
                  <c:v>45.173721558152423</c:v>
                </c:pt>
                <c:pt idx="25">
                  <c:v>46.602946998504336</c:v>
                </c:pt>
                <c:pt idx="26">
                  <c:v>47.065557708877904</c:v>
                </c:pt>
                <c:pt idx="27">
                  <c:v>48.323311644089586</c:v>
                </c:pt>
                <c:pt idx="28">
                  <c:v>46.91144870860451</c:v>
                </c:pt>
                <c:pt idx="29">
                  <c:v>46.427616467689461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F4D-6944-9917-A5635B0621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34627007"/>
        <c:axId val="1475840719"/>
      </c:scatterChart>
      <c:valAx>
        <c:axId val="183462700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5840719"/>
        <c:crosses val="autoZero"/>
        <c:crossBetween val="midCat"/>
      </c:valAx>
      <c:valAx>
        <c:axId val="14758407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3462700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Sr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'STable04B-30 KV XRF3'!$AX$61</c:f>
              <c:strCache>
                <c:ptCount val="1"/>
                <c:pt idx="0">
                  <c:v>Sr calc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'STable04B-30 KV XRF3'!$AW$62:$AW$91</c:f>
              <c:numCache>
                <c:formatCode>0</c:formatCode>
                <c:ptCount val="30"/>
                <c:pt idx="0">
                  <c:v>108</c:v>
                </c:pt>
                <c:pt idx="1">
                  <c:v>108</c:v>
                </c:pt>
                <c:pt idx="2">
                  <c:v>108</c:v>
                </c:pt>
                <c:pt idx="3">
                  <c:v>108</c:v>
                </c:pt>
                <c:pt idx="4">
                  <c:v>108</c:v>
                </c:pt>
                <c:pt idx="5">
                  <c:v>108</c:v>
                </c:pt>
                <c:pt idx="6">
                  <c:v>108</c:v>
                </c:pt>
                <c:pt idx="7">
                  <c:v>108</c:v>
                </c:pt>
                <c:pt idx="8">
                  <c:v>108</c:v>
                </c:pt>
                <c:pt idx="9">
                  <c:v>108</c:v>
                </c:pt>
                <c:pt idx="10">
                  <c:v>403</c:v>
                </c:pt>
                <c:pt idx="11">
                  <c:v>403</c:v>
                </c:pt>
                <c:pt idx="12">
                  <c:v>403</c:v>
                </c:pt>
                <c:pt idx="13">
                  <c:v>403</c:v>
                </c:pt>
                <c:pt idx="14">
                  <c:v>403</c:v>
                </c:pt>
                <c:pt idx="15">
                  <c:v>403</c:v>
                </c:pt>
                <c:pt idx="16">
                  <c:v>403</c:v>
                </c:pt>
                <c:pt idx="17">
                  <c:v>403</c:v>
                </c:pt>
                <c:pt idx="18">
                  <c:v>403</c:v>
                </c:pt>
                <c:pt idx="19">
                  <c:v>403</c:v>
                </c:pt>
                <c:pt idx="20">
                  <c:v>330</c:v>
                </c:pt>
                <c:pt idx="21">
                  <c:v>330</c:v>
                </c:pt>
                <c:pt idx="22">
                  <c:v>330</c:v>
                </c:pt>
                <c:pt idx="23">
                  <c:v>330</c:v>
                </c:pt>
                <c:pt idx="24">
                  <c:v>330</c:v>
                </c:pt>
                <c:pt idx="25">
                  <c:v>330</c:v>
                </c:pt>
                <c:pt idx="26">
                  <c:v>330</c:v>
                </c:pt>
                <c:pt idx="27">
                  <c:v>330</c:v>
                </c:pt>
                <c:pt idx="28">
                  <c:v>330</c:v>
                </c:pt>
                <c:pt idx="29">
                  <c:v>330</c:v>
                </c:pt>
              </c:numCache>
            </c:numRef>
          </c:xVal>
          <c:yVal>
            <c:numRef>
              <c:f>'STable04B-30 KV XRF3'!$AX$62:$AX$91</c:f>
              <c:numCache>
                <c:formatCode>0</c:formatCode>
                <c:ptCount val="30"/>
                <c:pt idx="0">
                  <c:v>117.79552543352003</c:v>
                </c:pt>
                <c:pt idx="1">
                  <c:v>115.97773399762825</c:v>
                </c:pt>
                <c:pt idx="2">
                  <c:v>119.20371294265487</c:v>
                </c:pt>
                <c:pt idx="3">
                  <c:v>123.36036477937881</c:v>
                </c:pt>
                <c:pt idx="4">
                  <c:v>112.55240480185648</c:v>
                </c:pt>
                <c:pt idx="5">
                  <c:v>116.82009139321693</c:v>
                </c:pt>
                <c:pt idx="6">
                  <c:v>120.76129609640964</c:v>
                </c:pt>
                <c:pt idx="7">
                  <c:v>115.7706878666008</c:v>
                </c:pt>
                <c:pt idx="8">
                  <c:v>117.03870501833825</c:v>
                </c:pt>
                <c:pt idx="9">
                  <c:v>116.328569928744</c:v>
                </c:pt>
                <c:pt idx="10">
                  <c:v>374.90143225115486</c:v>
                </c:pt>
                <c:pt idx="11">
                  <c:v>369.20874539640988</c:v>
                </c:pt>
                <c:pt idx="12">
                  <c:v>378.65372234954845</c:v>
                </c:pt>
                <c:pt idx="13">
                  <c:v>368.37489149859562</c:v>
                </c:pt>
                <c:pt idx="14">
                  <c:v>379.03598317788317</c:v>
                </c:pt>
                <c:pt idx="15">
                  <c:v>414.52362932858063</c:v>
                </c:pt>
                <c:pt idx="16">
                  <c:v>411.51558173279466</c:v>
                </c:pt>
                <c:pt idx="17">
                  <c:v>395.44420960833412</c:v>
                </c:pt>
                <c:pt idx="18">
                  <c:v>391.97596554692154</c:v>
                </c:pt>
                <c:pt idx="19">
                  <c:v>414.27867085476691</c:v>
                </c:pt>
                <c:pt idx="20">
                  <c:v>336.40849346612049</c:v>
                </c:pt>
                <c:pt idx="21">
                  <c:v>351.6277254684482</c:v>
                </c:pt>
                <c:pt idx="22">
                  <c:v>350.51210494627372</c:v>
                </c:pt>
                <c:pt idx="23">
                  <c:v>323.35809518583869</c:v>
                </c:pt>
                <c:pt idx="24">
                  <c:v>336.03723311608013</c:v>
                </c:pt>
                <c:pt idx="25">
                  <c:v>335.32422793574409</c:v>
                </c:pt>
                <c:pt idx="26">
                  <c:v>347.21971676447436</c:v>
                </c:pt>
                <c:pt idx="27">
                  <c:v>329.62248589250441</c:v>
                </c:pt>
                <c:pt idx="28">
                  <c:v>345.25552864346207</c:v>
                </c:pt>
                <c:pt idx="29">
                  <c:v>340.582695501437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18B-2140-90CB-ED13AA7BD19D}"/>
            </c:ext>
          </c:extLst>
        </c:ser>
        <c:ser>
          <c:idx val="1"/>
          <c:order val="1"/>
          <c:tx>
            <c:strRef>
              <c:f>'STable04B-30 KV XRF3'!$AY$61</c:f>
              <c:strCache>
                <c:ptCount val="1"/>
                <c:pt idx="0">
                  <c:v>Sr slope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'STable04B-30 KV XRF3'!$AW$62:$AW$91</c:f>
              <c:numCache>
                <c:formatCode>0</c:formatCode>
                <c:ptCount val="30"/>
                <c:pt idx="0">
                  <c:v>108</c:v>
                </c:pt>
                <c:pt idx="1">
                  <c:v>108</c:v>
                </c:pt>
                <c:pt idx="2">
                  <c:v>108</c:v>
                </c:pt>
                <c:pt idx="3">
                  <c:v>108</c:v>
                </c:pt>
                <c:pt idx="4">
                  <c:v>108</c:v>
                </c:pt>
                <c:pt idx="5">
                  <c:v>108</c:v>
                </c:pt>
                <c:pt idx="6">
                  <c:v>108</c:v>
                </c:pt>
                <c:pt idx="7">
                  <c:v>108</c:v>
                </c:pt>
                <c:pt idx="8">
                  <c:v>108</c:v>
                </c:pt>
                <c:pt idx="9">
                  <c:v>108</c:v>
                </c:pt>
                <c:pt idx="10">
                  <c:v>403</c:v>
                </c:pt>
                <c:pt idx="11">
                  <c:v>403</c:v>
                </c:pt>
                <c:pt idx="12">
                  <c:v>403</c:v>
                </c:pt>
                <c:pt idx="13">
                  <c:v>403</c:v>
                </c:pt>
                <c:pt idx="14">
                  <c:v>403</c:v>
                </c:pt>
                <c:pt idx="15">
                  <c:v>403</c:v>
                </c:pt>
                <c:pt idx="16">
                  <c:v>403</c:v>
                </c:pt>
                <c:pt idx="17">
                  <c:v>403</c:v>
                </c:pt>
                <c:pt idx="18">
                  <c:v>403</c:v>
                </c:pt>
                <c:pt idx="19">
                  <c:v>403</c:v>
                </c:pt>
                <c:pt idx="20">
                  <c:v>330</c:v>
                </c:pt>
                <c:pt idx="21">
                  <c:v>330</c:v>
                </c:pt>
                <c:pt idx="22">
                  <c:v>330</c:v>
                </c:pt>
                <c:pt idx="23">
                  <c:v>330</c:v>
                </c:pt>
                <c:pt idx="24">
                  <c:v>330</c:v>
                </c:pt>
                <c:pt idx="25">
                  <c:v>330</c:v>
                </c:pt>
                <c:pt idx="26">
                  <c:v>330</c:v>
                </c:pt>
                <c:pt idx="27">
                  <c:v>330</c:v>
                </c:pt>
                <c:pt idx="28">
                  <c:v>330</c:v>
                </c:pt>
                <c:pt idx="29">
                  <c:v>330</c:v>
                </c:pt>
              </c:numCache>
            </c:numRef>
          </c:xVal>
          <c:yVal>
            <c:numRef>
              <c:f>'STable04B-30 KV XRF3'!$AY$62:$AY$91</c:f>
              <c:numCache>
                <c:formatCode>0</c:formatCode>
                <c:ptCount val="30"/>
                <c:pt idx="0">
                  <c:v>107.6919607642329</c:v>
                </c:pt>
                <c:pt idx="1">
                  <c:v>105.78432738458191</c:v>
                </c:pt>
                <c:pt idx="2">
                  <c:v>109.16974608338056</c:v>
                </c:pt>
                <c:pt idx="3">
                  <c:v>113.53183495384116</c:v>
                </c:pt>
                <c:pt idx="4">
                  <c:v>102.18970581187017</c:v>
                </c:pt>
                <c:pt idx="5">
                  <c:v>106.66831718324246</c:v>
                </c:pt>
                <c:pt idx="6">
                  <c:v>110.80431072980655</c:v>
                </c:pt>
                <c:pt idx="7">
                  <c:v>105.56704827165564</c:v>
                </c:pt>
                <c:pt idx="8">
                  <c:v>106.89773549839882</c:v>
                </c:pt>
                <c:pt idx="9">
                  <c:v>106.15250291878395</c:v>
                </c:pt>
                <c:pt idx="10">
                  <c:v>377.50498786221851</c:v>
                </c:pt>
                <c:pt idx="11">
                  <c:v>371.53094746924882</c:v>
                </c:pt>
                <c:pt idx="12">
                  <c:v>381.44272994885006</c:v>
                </c:pt>
                <c:pt idx="13">
                  <c:v>370.65588144252268</c:v>
                </c:pt>
                <c:pt idx="14">
                  <c:v>381.84388351436161</c:v>
                </c:pt>
                <c:pt idx="15">
                  <c:v>419.08545976213497</c:v>
                </c:pt>
                <c:pt idx="16">
                  <c:v>415.92874338202665</c:v>
                </c:pt>
                <c:pt idx="17">
                  <c:v>399.06306489104361</c:v>
                </c:pt>
                <c:pt idx="18">
                  <c:v>395.42340744206837</c:v>
                </c:pt>
                <c:pt idx="19">
                  <c:v>418.82839453889272</c:v>
                </c:pt>
                <c:pt idx="20">
                  <c:v>337.10958635612127</c:v>
                </c:pt>
                <c:pt idx="21">
                  <c:v>353.08100882354523</c:v>
                </c:pt>
                <c:pt idx="22">
                  <c:v>351.91025022874544</c:v>
                </c:pt>
                <c:pt idx="23">
                  <c:v>323.41418935641428</c:v>
                </c:pt>
                <c:pt idx="24">
                  <c:v>336.71997695303241</c:v>
                </c:pt>
                <c:pt idx="25">
                  <c:v>335.97173243222693</c:v>
                </c:pt>
                <c:pt idx="26">
                  <c:v>348.45514010425109</c:v>
                </c:pt>
                <c:pt idx="27">
                  <c:v>329.98818931001648</c:v>
                </c:pt>
                <c:pt idx="28">
                  <c:v>346.39387457643829</c:v>
                </c:pt>
                <c:pt idx="29">
                  <c:v>341.49009282058836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18B-2140-90CB-ED13AA7BD1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94102495"/>
        <c:axId val="848531487"/>
      </c:scatterChart>
      <c:valAx>
        <c:axId val="179410249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8531487"/>
        <c:crosses val="autoZero"/>
        <c:crossBetween val="midCat"/>
      </c:valAx>
      <c:valAx>
        <c:axId val="8485314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94102495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Y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'STable04B-30 KV XRF3'!$BB$61</c:f>
              <c:strCache>
                <c:ptCount val="1"/>
                <c:pt idx="0">
                  <c:v>Y calc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'STable04B-30 KV XRF3'!$BA$62:$BA$91</c:f>
              <c:numCache>
                <c:formatCode>0</c:formatCode>
                <c:ptCount val="30"/>
                <c:pt idx="0">
                  <c:v>16</c:v>
                </c:pt>
                <c:pt idx="1">
                  <c:v>16</c:v>
                </c:pt>
                <c:pt idx="2">
                  <c:v>16</c:v>
                </c:pt>
                <c:pt idx="3">
                  <c:v>16</c:v>
                </c:pt>
                <c:pt idx="4">
                  <c:v>16</c:v>
                </c:pt>
                <c:pt idx="5">
                  <c:v>16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0">
                  <c:v>27.6</c:v>
                </c:pt>
                <c:pt idx="11">
                  <c:v>27.6</c:v>
                </c:pt>
                <c:pt idx="12">
                  <c:v>27.6</c:v>
                </c:pt>
                <c:pt idx="13">
                  <c:v>27.6</c:v>
                </c:pt>
                <c:pt idx="14">
                  <c:v>27.6</c:v>
                </c:pt>
                <c:pt idx="15">
                  <c:v>27.6</c:v>
                </c:pt>
                <c:pt idx="16">
                  <c:v>27.6</c:v>
                </c:pt>
                <c:pt idx="17">
                  <c:v>27.6</c:v>
                </c:pt>
                <c:pt idx="18">
                  <c:v>27.6</c:v>
                </c:pt>
                <c:pt idx="19">
                  <c:v>27.6</c:v>
                </c:pt>
                <c:pt idx="20">
                  <c:v>38</c:v>
                </c:pt>
                <c:pt idx="21">
                  <c:v>38</c:v>
                </c:pt>
                <c:pt idx="22">
                  <c:v>38</c:v>
                </c:pt>
                <c:pt idx="23">
                  <c:v>38</c:v>
                </c:pt>
                <c:pt idx="24">
                  <c:v>38</c:v>
                </c:pt>
                <c:pt idx="25">
                  <c:v>38</c:v>
                </c:pt>
                <c:pt idx="26">
                  <c:v>38</c:v>
                </c:pt>
                <c:pt idx="27">
                  <c:v>38</c:v>
                </c:pt>
                <c:pt idx="28">
                  <c:v>38</c:v>
                </c:pt>
                <c:pt idx="29">
                  <c:v>38</c:v>
                </c:pt>
              </c:numCache>
            </c:numRef>
          </c:xVal>
          <c:yVal>
            <c:numRef>
              <c:f>'STable04B-30 KV XRF3'!$BB$62:$BB$91</c:f>
              <c:numCache>
                <c:formatCode>0</c:formatCode>
                <c:ptCount val="30"/>
                <c:pt idx="0">
                  <c:v>14.020870175261631</c:v>
                </c:pt>
                <c:pt idx="1">
                  <c:v>14.798011783430265</c:v>
                </c:pt>
                <c:pt idx="2">
                  <c:v>11.894268328625888</c:v>
                </c:pt>
                <c:pt idx="3">
                  <c:v>14.599554982618248</c:v>
                </c:pt>
                <c:pt idx="4">
                  <c:v>11.634838617859575</c:v>
                </c:pt>
                <c:pt idx="5">
                  <c:v>15.590262024119223</c:v>
                </c:pt>
                <c:pt idx="6">
                  <c:v>18.504515408175092</c:v>
                </c:pt>
                <c:pt idx="7">
                  <c:v>15.201621375623906</c:v>
                </c:pt>
                <c:pt idx="8">
                  <c:v>12.677535258802241</c:v>
                </c:pt>
                <c:pt idx="9">
                  <c:v>12.2297806099777</c:v>
                </c:pt>
                <c:pt idx="10">
                  <c:v>28.67867693754053</c:v>
                </c:pt>
                <c:pt idx="11">
                  <c:v>27.611832798934856</c:v>
                </c:pt>
                <c:pt idx="12">
                  <c:v>26.008964535549239</c:v>
                </c:pt>
                <c:pt idx="13">
                  <c:v>27.613391040899558</c:v>
                </c:pt>
                <c:pt idx="14">
                  <c:v>31.119253353939353</c:v>
                </c:pt>
                <c:pt idx="15">
                  <c:v>33.048810005497707</c:v>
                </c:pt>
                <c:pt idx="16">
                  <c:v>31.723518586261616</c:v>
                </c:pt>
                <c:pt idx="17">
                  <c:v>28.334580307865075</c:v>
                </c:pt>
                <c:pt idx="18">
                  <c:v>30.315707144616798</c:v>
                </c:pt>
                <c:pt idx="19">
                  <c:v>32.967671667243877</c:v>
                </c:pt>
                <c:pt idx="20">
                  <c:v>42.958537529567479</c:v>
                </c:pt>
                <c:pt idx="21">
                  <c:v>43.961930472587746</c:v>
                </c:pt>
                <c:pt idx="22">
                  <c:v>42.076003241236222</c:v>
                </c:pt>
                <c:pt idx="23">
                  <c:v>39.482789451070296</c:v>
                </c:pt>
                <c:pt idx="24">
                  <c:v>41.480225019944129</c:v>
                </c:pt>
                <c:pt idx="25">
                  <c:v>41.300486288849008</c:v>
                </c:pt>
                <c:pt idx="26">
                  <c:v>43.240671835877464</c:v>
                </c:pt>
                <c:pt idx="27">
                  <c:v>42.973007857096306</c:v>
                </c:pt>
                <c:pt idx="28">
                  <c:v>44.640001330892261</c:v>
                </c:pt>
                <c:pt idx="29">
                  <c:v>45.050947382326505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D3B-6F47-94C1-F0FB0D406EC4}"/>
            </c:ext>
          </c:extLst>
        </c:ser>
        <c:ser>
          <c:idx val="1"/>
          <c:order val="1"/>
          <c:tx>
            <c:strRef>
              <c:f>'STable04B-30 KV XRF3'!$BC$61</c:f>
              <c:strCache>
                <c:ptCount val="1"/>
                <c:pt idx="0">
                  <c:v>Y slope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'STable04B-30 KV XRF3'!$BA$62:$BA$91</c:f>
              <c:numCache>
                <c:formatCode>0</c:formatCode>
                <c:ptCount val="30"/>
                <c:pt idx="0">
                  <c:v>16</c:v>
                </c:pt>
                <c:pt idx="1">
                  <c:v>16</c:v>
                </c:pt>
                <c:pt idx="2">
                  <c:v>16</c:v>
                </c:pt>
                <c:pt idx="3">
                  <c:v>16</c:v>
                </c:pt>
                <c:pt idx="4">
                  <c:v>16</c:v>
                </c:pt>
                <c:pt idx="5">
                  <c:v>16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0">
                  <c:v>27.6</c:v>
                </c:pt>
                <c:pt idx="11">
                  <c:v>27.6</c:v>
                </c:pt>
                <c:pt idx="12">
                  <c:v>27.6</c:v>
                </c:pt>
                <c:pt idx="13">
                  <c:v>27.6</c:v>
                </c:pt>
                <c:pt idx="14">
                  <c:v>27.6</c:v>
                </c:pt>
                <c:pt idx="15">
                  <c:v>27.6</c:v>
                </c:pt>
                <c:pt idx="16">
                  <c:v>27.6</c:v>
                </c:pt>
                <c:pt idx="17">
                  <c:v>27.6</c:v>
                </c:pt>
                <c:pt idx="18">
                  <c:v>27.6</c:v>
                </c:pt>
                <c:pt idx="19">
                  <c:v>27.6</c:v>
                </c:pt>
                <c:pt idx="20">
                  <c:v>38</c:v>
                </c:pt>
                <c:pt idx="21">
                  <c:v>38</c:v>
                </c:pt>
                <c:pt idx="22">
                  <c:v>38</c:v>
                </c:pt>
                <c:pt idx="23">
                  <c:v>38</c:v>
                </c:pt>
                <c:pt idx="24">
                  <c:v>38</c:v>
                </c:pt>
                <c:pt idx="25">
                  <c:v>38</c:v>
                </c:pt>
                <c:pt idx="26">
                  <c:v>38</c:v>
                </c:pt>
                <c:pt idx="27">
                  <c:v>38</c:v>
                </c:pt>
                <c:pt idx="28">
                  <c:v>38</c:v>
                </c:pt>
                <c:pt idx="29">
                  <c:v>38</c:v>
                </c:pt>
              </c:numCache>
            </c:numRef>
          </c:xVal>
          <c:yVal>
            <c:numRef>
              <c:f>'STable04B-30 KV XRF3'!$BC$62:$BC$91</c:f>
              <c:numCache>
                <c:formatCode>0</c:formatCode>
                <c:ptCount val="30"/>
                <c:pt idx="0">
                  <c:v>16.095470006064573</c:v>
                </c:pt>
                <c:pt idx="1">
                  <c:v>16.677164190424278</c:v>
                </c:pt>
                <c:pt idx="2">
                  <c:v>14.503698424625599</c:v>
                </c:pt>
                <c:pt idx="3">
                  <c:v>16.52861833254514</c:v>
                </c:pt>
                <c:pt idx="4">
                  <c:v>14.309514054085323</c:v>
                </c:pt>
                <c:pt idx="5">
                  <c:v>17.27016725797634</c:v>
                </c:pt>
                <c:pt idx="6">
                  <c:v>19.451499755731412</c:v>
                </c:pt>
                <c:pt idx="7">
                  <c:v>16.979267886923161</c:v>
                </c:pt>
                <c:pt idx="8">
                  <c:v>15.089977441597233</c:v>
                </c:pt>
                <c:pt idx="9">
                  <c:v>14.754830960565247</c:v>
                </c:pt>
                <c:pt idx="10">
                  <c:v>27.066907977554315</c:v>
                </c:pt>
                <c:pt idx="11">
                  <c:v>26.26837007336518</c:v>
                </c:pt>
                <c:pt idx="12">
                  <c:v>25.0686155661997</c:v>
                </c:pt>
                <c:pt idx="13">
                  <c:v>26.269536424875849</c:v>
                </c:pt>
                <c:pt idx="14">
                  <c:v>28.893691015526183</c:v>
                </c:pt>
                <c:pt idx="15">
                  <c:v>30.337973332682104</c:v>
                </c:pt>
                <c:pt idx="16">
                  <c:v>29.34598641157497</c:v>
                </c:pt>
                <c:pt idx="17">
                  <c:v>26.80935001612735</c:v>
                </c:pt>
                <c:pt idx="18">
                  <c:v>28.292232861807321</c:v>
                </c:pt>
                <c:pt idx="19">
                  <c:v>30.277240901173148</c:v>
                </c:pt>
                <c:pt idx="20">
                  <c:v>37.755451445744121</c:v>
                </c:pt>
                <c:pt idx="21">
                  <c:v>38.506495828707855</c:v>
                </c:pt>
                <c:pt idx="22">
                  <c:v>37.094870339772861</c:v>
                </c:pt>
                <c:pt idx="23">
                  <c:v>35.153837502661432</c:v>
                </c:pt>
                <c:pt idx="24">
                  <c:v>36.648927511784969</c:v>
                </c:pt>
                <c:pt idx="25">
                  <c:v>36.51439221798104</c:v>
                </c:pt>
                <c:pt idx="26">
                  <c:v>37.966630313872962</c:v>
                </c:pt>
                <c:pt idx="27">
                  <c:v>37.766282554619032</c:v>
                </c:pt>
                <c:pt idx="28">
                  <c:v>39.014035086307274</c:v>
                </c:pt>
                <c:pt idx="29">
                  <c:v>39.321630157388597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D3B-6F47-94C1-F0FB0D406E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39267471"/>
        <c:axId val="1439316895"/>
      </c:scatterChart>
      <c:valAx>
        <c:axId val="133926747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9316895"/>
        <c:crosses val="autoZero"/>
        <c:crossBetween val="midCat"/>
      </c:valAx>
      <c:valAx>
        <c:axId val="14393168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39267471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Zr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'STable04B-30 KV XRF3'!$BF$61</c:f>
              <c:strCache>
                <c:ptCount val="1"/>
                <c:pt idx="0">
                  <c:v>Zr calc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'STable04B-30 KV XRF3'!$BE$62:$BE$91</c:f>
              <c:numCache>
                <c:formatCode>0</c:formatCode>
                <c:ptCount val="30"/>
                <c:pt idx="0">
                  <c:v>22</c:v>
                </c:pt>
                <c:pt idx="1">
                  <c:v>22</c:v>
                </c:pt>
                <c:pt idx="2">
                  <c:v>22</c:v>
                </c:pt>
                <c:pt idx="3">
                  <c:v>22</c:v>
                </c:pt>
                <c:pt idx="4">
                  <c:v>22</c:v>
                </c:pt>
                <c:pt idx="5">
                  <c:v>22</c:v>
                </c:pt>
                <c:pt idx="6">
                  <c:v>22</c:v>
                </c:pt>
                <c:pt idx="7">
                  <c:v>22</c:v>
                </c:pt>
                <c:pt idx="8">
                  <c:v>22</c:v>
                </c:pt>
                <c:pt idx="9">
                  <c:v>22</c:v>
                </c:pt>
                <c:pt idx="10">
                  <c:v>179</c:v>
                </c:pt>
                <c:pt idx="11">
                  <c:v>179</c:v>
                </c:pt>
                <c:pt idx="12">
                  <c:v>179</c:v>
                </c:pt>
                <c:pt idx="13">
                  <c:v>179</c:v>
                </c:pt>
                <c:pt idx="14">
                  <c:v>179</c:v>
                </c:pt>
                <c:pt idx="15">
                  <c:v>179</c:v>
                </c:pt>
                <c:pt idx="16">
                  <c:v>179</c:v>
                </c:pt>
                <c:pt idx="17">
                  <c:v>179</c:v>
                </c:pt>
                <c:pt idx="18">
                  <c:v>179</c:v>
                </c:pt>
                <c:pt idx="19">
                  <c:v>179</c:v>
                </c:pt>
                <c:pt idx="20">
                  <c:v>190</c:v>
                </c:pt>
                <c:pt idx="21">
                  <c:v>190</c:v>
                </c:pt>
                <c:pt idx="22">
                  <c:v>190</c:v>
                </c:pt>
                <c:pt idx="23">
                  <c:v>190</c:v>
                </c:pt>
                <c:pt idx="24">
                  <c:v>190</c:v>
                </c:pt>
                <c:pt idx="25">
                  <c:v>190</c:v>
                </c:pt>
                <c:pt idx="26">
                  <c:v>190</c:v>
                </c:pt>
                <c:pt idx="27">
                  <c:v>190</c:v>
                </c:pt>
                <c:pt idx="28">
                  <c:v>190</c:v>
                </c:pt>
                <c:pt idx="29">
                  <c:v>190</c:v>
                </c:pt>
              </c:numCache>
            </c:numRef>
          </c:xVal>
          <c:yVal>
            <c:numRef>
              <c:f>'STable04B-30 KV XRF3'!$BF$62:$BF$91</c:f>
              <c:numCache>
                <c:formatCode>0</c:formatCode>
                <c:ptCount val="30"/>
                <c:pt idx="0">
                  <c:v>26.002979054913819</c:v>
                </c:pt>
                <c:pt idx="1">
                  <c:v>25.041068928802297</c:v>
                </c:pt>
                <c:pt idx="2">
                  <c:v>27.00727295780877</c:v>
                </c:pt>
                <c:pt idx="3">
                  <c:v>24.503447654958723</c:v>
                </c:pt>
                <c:pt idx="4">
                  <c:v>23.13587196468411</c:v>
                </c:pt>
                <c:pt idx="5">
                  <c:v>22.143967031822992</c:v>
                </c:pt>
                <c:pt idx="6">
                  <c:v>20.343942785000593</c:v>
                </c:pt>
                <c:pt idx="7">
                  <c:v>24.440635633881346</c:v>
                </c:pt>
                <c:pt idx="8">
                  <c:v>26.269995893662916</c:v>
                </c:pt>
                <c:pt idx="9">
                  <c:v>21.439811695373798</c:v>
                </c:pt>
                <c:pt idx="10">
                  <c:v>173.13095248622395</c:v>
                </c:pt>
                <c:pt idx="11">
                  <c:v>160.77201227957937</c:v>
                </c:pt>
                <c:pt idx="12">
                  <c:v>160.44570159469646</c:v>
                </c:pt>
                <c:pt idx="13">
                  <c:v>160.89089469136226</c:v>
                </c:pt>
                <c:pt idx="14">
                  <c:v>168.56118328550838</c:v>
                </c:pt>
                <c:pt idx="15">
                  <c:v>194.56564880645226</c:v>
                </c:pt>
                <c:pt idx="16">
                  <c:v>176.84439069192754</c:v>
                </c:pt>
                <c:pt idx="17">
                  <c:v>179.1508209562576</c:v>
                </c:pt>
                <c:pt idx="18">
                  <c:v>177.92023935308401</c:v>
                </c:pt>
                <c:pt idx="19">
                  <c:v>184.21983813815123</c:v>
                </c:pt>
                <c:pt idx="20">
                  <c:v>197.55536208108396</c:v>
                </c:pt>
                <c:pt idx="21">
                  <c:v>197.34785013041594</c:v>
                </c:pt>
                <c:pt idx="22">
                  <c:v>194.65998031154965</c:v>
                </c:pt>
                <c:pt idx="23">
                  <c:v>181.97327429033362</c:v>
                </c:pt>
                <c:pt idx="24">
                  <c:v>191.63616777346539</c:v>
                </c:pt>
                <c:pt idx="25">
                  <c:v>194.55392556109763</c:v>
                </c:pt>
                <c:pt idx="26">
                  <c:v>194.87016592429856</c:v>
                </c:pt>
                <c:pt idx="27">
                  <c:v>189.0689593559413</c:v>
                </c:pt>
                <c:pt idx="28">
                  <c:v>199.52794767238936</c:v>
                </c:pt>
                <c:pt idx="29">
                  <c:v>200.70863754507434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737-7143-AE43-5F5D4DD3C9E3}"/>
            </c:ext>
          </c:extLst>
        </c:ser>
        <c:ser>
          <c:idx val="1"/>
          <c:order val="1"/>
          <c:tx>
            <c:strRef>
              <c:f>'STable04B-30 KV XRF3'!$BG$61</c:f>
              <c:strCache>
                <c:ptCount val="1"/>
                <c:pt idx="0">
                  <c:v>Zr slope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'STable04B-30 KV XRF3'!$BE$62:$BE$91</c:f>
              <c:numCache>
                <c:formatCode>0</c:formatCode>
                <c:ptCount val="30"/>
                <c:pt idx="0">
                  <c:v>22</c:v>
                </c:pt>
                <c:pt idx="1">
                  <c:v>22</c:v>
                </c:pt>
                <c:pt idx="2">
                  <c:v>22</c:v>
                </c:pt>
                <c:pt idx="3">
                  <c:v>22</c:v>
                </c:pt>
                <c:pt idx="4">
                  <c:v>22</c:v>
                </c:pt>
                <c:pt idx="5">
                  <c:v>22</c:v>
                </c:pt>
                <c:pt idx="6">
                  <c:v>22</c:v>
                </c:pt>
                <c:pt idx="7">
                  <c:v>22</c:v>
                </c:pt>
                <c:pt idx="8">
                  <c:v>22</c:v>
                </c:pt>
                <c:pt idx="9">
                  <c:v>22</c:v>
                </c:pt>
                <c:pt idx="10">
                  <c:v>179</c:v>
                </c:pt>
                <c:pt idx="11">
                  <c:v>179</c:v>
                </c:pt>
                <c:pt idx="12">
                  <c:v>179</c:v>
                </c:pt>
                <c:pt idx="13">
                  <c:v>179</c:v>
                </c:pt>
                <c:pt idx="14">
                  <c:v>179</c:v>
                </c:pt>
                <c:pt idx="15">
                  <c:v>179</c:v>
                </c:pt>
                <c:pt idx="16">
                  <c:v>179</c:v>
                </c:pt>
                <c:pt idx="17">
                  <c:v>179</c:v>
                </c:pt>
                <c:pt idx="18">
                  <c:v>179</c:v>
                </c:pt>
                <c:pt idx="19">
                  <c:v>179</c:v>
                </c:pt>
                <c:pt idx="20">
                  <c:v>190</c:v>
                </c:pt>
                <c:pt idx="21">
                  <c:v>190</c:v>
                </c:pt>
                <c:pt idx="22">
                  <c:v>190</c:v>
                </c:pt>
                <c:pt idx="23">
                  <c:v>190</c:v>
                </c:pt>
                <c:pt idx="24">
                  <c:v>190</c:v>
                </c:pt>
                <c:pt idx="25">
                  <c:v>190</c:v>
                </c:pt>
                <c:pt idx="26">
                  <c:v>190</c:v>
                </c:pt>
                <c:pt idx="27">
                  <c:v>190</c:v>
                </c:pt>
                <c:pt idx="28">
                  <c:v>190</c:v>
                </c:pt>
                <c:pt idx="29">
                  <c:v>190</c:v>
                </c:pt>
              </c:numCache>
            </c:numRef>
          </c:xVal>
          <c:yVal>
            <c:numRef>
              <c:f>'STable04B-30 KV XRF3'!$BG$62:$BG$91</c:f>
              <c:numCache>
                <c:formatCode>0</c:formatCode>
                <c:ptCount val="30"/>
                <c:pt idx="0">
                  <c:v>25.423022950613444</c:v>
                </c:pt>
                <c:pt idx="1">
                  <c:v>24.4584168156637</c:v>
                </c:pt>
                <c:pt idx="2">
                  <c:v>26.430131654148166</c:v>
                </c:pt>
                <c:pt idx="3">
                  <c:v>23.919288715281393</c:v>
                </c:pt>
                <c:pt idx="4">
                  <c:v>22.547880030584707</c:v>
                </c:pt>
                <c:pt idx="5">
                  <c:v>21.553195020465768</c:v>
                </c:pt>
                <c:pt idx="6">
                  <c:v>19.748125727181421</c:v>
                </c:pt>
                <c:pt idx="7">
                  <c:v>23.856300646817285</c:v>
                </c:pt>
                <c:pt idx="8">
                  <c:v>25.690788175035674</c:v>
                </c:pt>
                <c:pt idx="9">
                  <c:v>20.847066101496736</c:v>
                </c:pt>
                <c:pt idx="10">
                  <c:v>172.96336163929354</c:v>
                </c:pt>
                <c:pt idx="11">
                  <c:v>160.56978221727562</c:v>
                </c:pt>
                <c:pt idx="12">
                  <c:v>160.24255695995336</c:v>
                </c:pt>
                <c:pt idx="13">
                  <c:v>160.68899782862067</c:v>
                </c:pt>
                <c:pt idx="14">
                  <c:v>168.38078444558639</c:v>
                </c:pt>
                <c:pt idx="15">
                  <c:v>194.45813439406109</c:v>
                </c:pt>
                <c:pt idx="16">
                  <c:v>176.68720774273208</c:v>
                </c:pt>
                <c:pt idx="17">
                  <c:v>179.00010239100882</c:v>
                </c:pt>
                <c:pt idx="18">
                  <c:v>177.76607175576015</c:v>
                </c:pt>
                <c:pt idx="19">
                  <c:v>184.0833268410791</c:v>
                </c:pt>
                <c:pt idx="20">
                  <c:v>197.45622713491667</c:v>
                </c:pt>
                <c:pt idx="21">
                  <c:v>197.24813357684289</c:v>
                </c:pt>
                <c:pt idx="22">
                  <c:v>194.55273028827818</c:v>
                </c:pt>
                <c:pt idx="23">
                  <c:v>181.8304664008617</c:v>
                </c:pt>
                <c:pt idx="24">
                  <c:v>191.52044271171943</c:v>
                </c:pt>
                <c:pt idx="25">
                  <c:v>194.44637829119492</c:v>
                </c:pt>
                <c:pt idx="26">
                  <c:v>194.76350500208162</c:v>
                </c:pt>
                <c:pt idx="27">
                  <c:v>188.94603901015026</c:v>
                </c:pt>
                <c:pt idx="28">
                  <c:v>199.43434142172487</c:v>
                </c:pt>
                <c:pt idx="29">
                  <c:v>200.61834049164725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737-7143-AE43-5F5D4DD3C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32103967"/>
        <c:axId val="1718405039"/>
      </c:scatterChart>
      <c:valAx>
        <c:axId val="14321039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18405039"/>
        <c:crosses val="autoZero"/>
        <c:crossBetween val="midCat"/>
      </c:valAx>
      <c:valAx>
        <c:axId val="17184050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210396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Nb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'STable04B-30 KV XRF3'!$BJ$61</c:f>
              <c:strCache>
                <c:ptCount val="1"/>
                <c:pt idx="0">
                  <c:v>Nb Calc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'STable04B-30 KV XRF3'!$BI$62:$BI$91</c:f>
              <c:numCache>
                <c:formatCode>0</c:formatCode>
                <c:ptCount val="30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19</c:v>
                </c:pt>
                <c:pt idx="11">
                  <c:v>19</c:v>
                </c:pt>
                <c:pt idx="12">
                  <c:v>19</c:v>
                </c:pt>
                <c:pt idx="13">
                  <c:v>19</c:v>
                </c:pt>
                <c:pt idx="14">
                  <c:v>19</c:v>
                </c:pt>
                <c:pt idx="15">
                  <c:v>19</c:v>
                </c:pt>
                <c:pt idx="16">
                  <c:v>19</c:v>
                </c:pt>
                <c:pt idx="17">
                  <c:v>19</c:v>
                </c:pt>
                <c:pt idx="18">
                  <c:v>19</c:v>
                </c:pt>
                <c:pt idx="19">
                  <c:v>19</c:v>
                </c:pt>
                <c:pt idx="20">
                  <c:v>14</c:v>
                </c:pt>
                <c:pt idx="21">
                  <c:v>14</c:v>
                </c:pt>
                <c:pt idx="22">
                  <c:v>14</c:v>
                </c:pt>
                <c:pt idx="23">
                  <c:v>14</c:v>
                </c:pt>
                <c:pt idx="24">
                  <c:v>14</c:v>
                </c:pt>
                <c:pt idx="25">
                  <c:v>14</c:v>
                </c:pt>
                <c:pt idx="26">
                  <c:v>14</c:v>
                </c:pt>
                <c:pt idx="27">
                  <c:v>14</c:v>
                </c:pt>
                <c:pt idx="28">
                  <c:v>14</c:v>
                </c:pt>
                <c:pt idx="29">
                  <c:v>14</c:v>
                </c:pt>
              </c:numCache>
            </c:numRef>
          </c:xVal>
          <c:yVal>
            <c:numRef>
              <c:f>'STable04B-30 KV XRF3'!$BJ$62:$BJ$91</c:f>
              <c:numCache>
                <c:formatCode>0</c:formatCode>
                <c:ptCount val="30"/>
                <c:pt idx="0">
                  <c:v>4.9925174962130656</c:v>
                </c:pt>
                <c:pt idx="1">
                  <c:v>3.9263518826923711</c:v>
                </c:pt>
                <c:pt idx="2">
                  <c:v>2.3499083315797309</c:v>
                </c:pt>
                <c:pt idx="3">
                  <c:v>9.502409487101545</c:v>
                </c:pt>
                <c:pt idx="4">
                  <c:v>4.9432806904856825</c:v>
                </c:pt>
                <c:pt idx="5">
                  <c:v>5.7916321535143283</c:v>
                </c:pt>
                <c:pt idx="6">
                  <c:v>6.4276101518318027</c:v>
                </c:pt>
                <c:pt idx="7">
                  <c:v>7.0450342931786212</c:v>
                </c:pt>
                <c:pt idx="8">
                  <c:v>2.1545398282721338</c:v>
                </c:pt>
                <c:pt idx="9">
                  <c:v>2.3871809441187506</c:v>
                </c:pt>
                <c:pt idx="10">
                  <c:v>22.266146219884508</c:v>
                </c:pt>
                <c:pt idx="11">
                  <c:v>17.98710811773007</c:v>
                </c:pt>
                <c:pt idx="12">
                  <c:v>21.370804037444024</c:v>
                </c:pt>
                <c:pt idx="13">
                  <c:v>17.422101270394016</c:v>
                </c:pt>
                <c:pt idx="14">
                  <c:v>21.895415213563318</c:v>
                </c:pt>
                <c:pt idx="15">
                  <c:v>20.519582469206803</c:v>
                </c:pt>
                <c:pt idx="16">
                  <c:v>22.976804398029671</c:v>
                </c:pt>
                <c:pt idx="17">
                  <c:v>20.183195863357192</c:v>
                </c:pt>
                <c:pt idx="18">
                  <c:v>20.107765208581121</c:v>
                </c:pt>
                <c:pt idx="19">
                  <c:v>20.767727243251393</c:v>
                </c:pt>
                <c:pt idx="20">
                  <c:v>14.810598819519367</c:v>
                </c:pt>
                <c:pt idx="21">
                  <c:v>14.522135782692086</c:v>
                </c:pt>
                <c:pt idx="22">
                  <c:v>12.696758323456621</c:v>
                </c:pt>
                <c:pt idx="23">
                  <c:v>12.531050202328286</c:v>
                </c:pt>
                <c:pt idx="24">
                  <c:v>11.170601193138717</c:v>
                </c:pt>
                <c:pt idx="25">
                  <c:v>15.06945166470568</c:v>
                </c:pt>
                <c:pt idx="26">
                  <c:v>14.460463033005921</c:v>
                </c:pt>
                <c:pt idx="27">
                  <c:v>14.727453742786896</c:v>
                </c:pt>
                <c:pt idx="28">
                  <c:v>16.049162097688676</c:v>
                </c:pt>
                <c:pt idx="29">
                  <c:v>9.5217901112528054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78B-BE4C-9DC5-EE7AD5CF4C70}"/>
            </c:ext>
          </c:extLst>
        </c:ser>
        <c:ser>
          <c:idx val="1"/>
          <c:order val="1"/>
          <c:tx>
            <c:strRef>
              <c:f>'STable04B-30 KV XRF3'!$BK$61</c:f>
              <c:strCache>
                <c:ptCount val="1"/>
                <c:pt idx="0">
                  <c:v>Nb slope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'STable04B-30 KV XRF3'!$BI$62:$BI$91</c:f>
              <c:numCache>
                <c:formatCode>0</c:formatCode>
                <c:ptCount val="30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19</c:v>
                </c:pt>
                <c:pt idx="11">
                  <c:v>19</c:v>
                </c:pt>
                <c:pt idx="12">
                  <c:v>19</c:v>
                </c:pt>
                <c:pt idx="13">
                  <c:v>19</c:v>
                </c:pt>
                <c:pt idx="14">
                  <c:v>19</c:v>
                </c:pt>
                <c:pt idx="15">
                  <c:v>19</c:v>
                </c:pt>
                <c:pt idx="16">
                  <c:v>19</c:v>
                </c:pt>
                <c:pt idx="17">
                  <c:v>19</c:v>
                </c:pt>
                <c:pt idx="18">
                  <c:v>19</c:v>
                </c:pt>
                <c:pt idx="19">
                  <c:v>19</c:v>
                </c:pt>
                <c:pt idx="20">
                  <c:v>14</c:v>
                </c:pt>
                <c:pt idx="21">
                  <c:v>14</c:v>
                </c:pt>
                <c:pt idx="22">
                  <c:v>14</c:v>
                </c:pt>
                <c:pt idx="23">
                  <c:v>14</c:v>
                </c:pt>
                <c:pt idx="24">
                  <c:v>14</c:v>
                </c:pt>
                <c:pt idx="25">
                  <c:v>14</c:v>
                </c:pt>
                <c:pt idx="26">
                  <c:v>14</c:v>
                </c:pt>
                <c:pt idx="27">
                  <c:v>14</c:v>
                </c:pt>
                <c:pt idx="28">
                  <c:v>14</c:v>
                </c:pt>
                <c:pt idx="29">
                  <c:v>14</c:v>
                </c:pt>
              </c:numCache>
            </c:numRef>
          </c:xVal>
          <c:yVal>
            <c:numRef>
              <c:f>'STable04B-30 KV XRF3'!$BK$62:$BK$91</c:f>
              <c:numCache>
                <c:formatCode>0</c:formatCode>
                <c:ptCount val="30"/>
                <c:pt idx="0">
                  <c:v>3.5250964041047048</c:v>
                </c:pt>
                <c:pt idx="1">
                  <c:v>2.4435954040712105</c:v>
                </c:pt>
                <c:pt idx="2">
                  <c:v>0.84447679116203522</c:v>
                </c:pt>
                <c:pt idx="3">
                  <c:v>8.0998572445735686</c:v>
                </c:pt>
                <c:pt idx="4">
                  <c:v>3.4751513918502024</c:v>
                </c:pt>
                <c:pt idx="5">
                  <c:v>4.3357052720448666</c:v>
                </c:pt>
                <c:pt idx="6">
                  <c:v>4.9808309752724895</c:v>
                </c:pt>
                <c:pt idx="7">
                  <c:v>5.6071359487619059</c:v>
                </c:pt>
                <c:pt idx="8">
                  <c:v>0.64629816954574926</c:v>
                </c:pt>
                <c:pt idx="9">
                  <c:v>0.88228552108505154</c:v>
                </c:pt>
                <c:pt idx="10">
                  <c:v>21.04718350009351</c:v>
                </c:pt>
                <c:pt idx="11">
                  <c:v>16.706597077145982</c:v>
                </c:pt>
                <c:pt idx="12">
                  <c:v>20.138963000949868</c:v>
                </c:pt>
                <c:pt idx="13">
                  <c:v>16.133463351324639</c:v>
                </c:pt>
                <c:pt idx="14">
                  <c:v>20.671120017089414</c:v>
                </c:pt>
                <c:pt idx="15">
                  <c:v>19.275497732867702</c:v>
                </c:pt>
                <c:pt idx="16">
                  <c:v>21.768063559062938</c:v>
                </c:pt>
                <c:pt idx="17">
                  <c:v>18.93427264924971</c:v>
                </c:pt>
                <c:pt idx="18">
                  <c:v>18.857757023966961</c:v>
                </c:pt>
                <c:pt idx="19">
                  <c:v>19.52721174228515</c:v>
                </c:pt>
                <c:pt idx="20">
                  <c:v>13.484397881201003</c:v>
                </c:pt>
                <c:pt idx="21">
                  <c:v>13.191785683954082</c:v>
                </c:pt>
                <c:pt idx="22">
                  <c:v>11.340152576896052</c:v>
                </c:pt>
                <c:pt idx="23">
                  <c:v>11.172060962946727</c:v>
                </c:pt>
                <c:pt idx="24">
                  <c:v>9.7920436886374613</c:v>
                </c:pt>
                <c:pt idx="25">
                  <c:v>13.74697398324397</c:v>
                </c:pt>
                <c:pt idx="26">
                  <c:v>13.12922585308489</c:v>
                </c:pt>
                <c:pt idx="27">
                  <c:v>13.400056872174188</c:v>
                </c:pt>
                <c:pt idx="28">
                  <c:v>14.740776258966861</c:v>
                </c:pt>
                <c:pt idx="29">
                  <c:v>8.1195166334481055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78B-BE4C-9DC5-EE7AD5CF4C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39065535"/>
        <c:axId val="1284666703"/>
      </c:scatterChart>
      <c:valAx>
        <c:axId val="143906553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4666703"/>
        <c:crosses val="autoZero"/>
        <c:crossBetween val="midCat"/>
      </c:valAx>
      <c:valAx>
        <c:axId val="12846667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9065535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Helvetica" pitchFamily="2" charset="0"/>
                <a:ea typeface="+mn-ea"/>
                <a:cs typeface="+mn-cs"/>
              </a:defRPr>
            </a:pPr>
            <a:r>
              <a:rPr lang="en-US">
                <a:latin typeface="Helvetica" pitchFamily="2" charset="0"/>
              </a:rPr>
              <a:t>CaO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'STable04C-50 KV XRF3'!$F$62</c:f>
              <c:strCache>
                <c:ptCount val="1"/>
                <c:pt idx="0">
                  <c:v>Ca calc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1"/>
                </a:solidFill>
              </a:ln>
              <a:effectLst/>
            </c:spPr>
          </c:marker>
          <c:xVal>
            <c:numRef>
              <c:f>'STable04C-50 KV XRF3'!$E$63:$E$93</c:f>
              <c:numCache>
                <c:formatCode>0.00</c:formatCode>
                <c:ptCount val="31"/>
                <c:pt idx="0">
                  <c:v>13.24</c:v>
                </c:pt>
                <c:pt idx="1">
                  <c:v>13.24</c:v>
                </c:pt>
                <c:pt idx="2">
                  <c:v>13.24</c:v>
                </c:pt>
                <c:pt idx="3">
                  <c:v>13.24</c:v>
                </c:pt>
                <c:pt idx="4">
                  <c:v>13.24</c:v>
                </c:pt>
                <c:pt idx="5">
                  <c:v>13.24</c:v>
                </c:pt>
                <c:pt idx="6">
                  <c:v>13.24</c:v>
                </c:pt>
                <c:pt idx="7">
                  <c:v>13.24</c:v>
                </c:pt>
                <c:pt idx="8">
                  <c:v>13.24</c:v>
                </c:pt>
                <c:pt idx="9">
                  <c:v>13.24</c:v>
                </c:pt>
                <c:pt idx="10">
                  <c:v>11.4</c:v>
                </c:pt>
                <c:pt idx="11">
                  <c:v>11.4</c:v>
                </c:pt>
                <c:pt idx="12">
                  <c:v>11.4</c:v>
                </c:pt>
                <c:pt idx="13">
                  <c:v>11.4</c:v>
                </c:pt>
                <c:pt idx="14">
                  <c:v>11.4</c:v>
                </c:pt>
                <c:pt idx="15">
                  <c:v>11.4</c:v>
                </c:pt>
                <c:pt idx="16">
                  <c:v>11.4</c:v>
                </c:pt>
                <c:pt idx="17">
                  <c:v>11.4</c:v>
                </c:pt>
                <c:pt idx="18">
                  <c:v>11.4</c:v>
                </c:pt>
                <c:pt idx="19">
                  <c:v>11.4</c:v>
                </c:pt>
                <c:pt idx="20">
                  <c:v>6.95</c:v>
                </c:pt>
                <c:pt idx="21">
                  <c:v>6.95</c:v>
                </c:pt>
                <c:pt idx="22">
                  <c:v>6.95</c:v>
                </c:pt>
                <c:pt idx="23">
                  <c:v>6.95</c:v>
                </c:pt>
                <c:pt idx="24">
                  <c:v>6.95</c:v>
                </c:pt>
                <c:pt idx="25">
                  <c:v>6.95</c:v>
                </c:pt>
                <c:pt idx="26">
                  <c:v>6.95</c:v>
                </c:pt>
                <c:pt idx="27">
                  <c:v>6.95</c:v>
                </c:pt>
                <c:pt idx="28">
                  <c:v>6.95</c:v>
                </c:pt>
                <c:pt idx="29">
                  <c:v>6.95</c:v>
                </c:pt>
              </c:numCache>
            </c:numRef>
          </c:xVal>
          <c:yVal>
            <c:numRef>
              <c:f>'STable04C-50 KV XRF3'!$F$63:$F$93</c:f>
              <c:numCache>
                <c:formatCode>0.00</c:formatCode>
                <c:ptCount val="31"/>
                <c:pt idx="0">
                  <c:v>13.968501005507358</c:v>
                </c:pt>
                <c:pt idx="1">
                  <c:v>13.559074647446522</c:v>
                </c:pt>
                <c:pt idx="2">
                  <c:v>13.242755757605721</c:v>
                </c:pt>
                <c:pt idx="3">
                  <c:v>14.162241940730153</c:v>
                </c:pt>
                <c:pt idx="4">
                  <c:v>12.835976056953244</c:v>
                </c:pt>
                <c:pt idx="5">
                  <c:v>13.008324033213087</c:v>
                </c:pt>
                <c:pt idx="6">
                  <c:v>14.131989398879838</c:v>
                </c:pt>
                <c:pt idx="7">
                  <c:v>13.915232005464008</c:v>
                </c:pt>
                <c:pt idx="8">
                  <c:v>13.681172411530422</c:v>
                </c:pt>
                <c:pt idx="9">
                  <c:v>13.414372616059376</c:v>
                </c:pt>
                <c:pt idx="10">
                  <c:v>10.502543897574387</c:v>
                </c:pt>
                <c:pt idx="11">
                  <c:v>10.780777183852191</c:v>
                </c:pt>
                <c:pt idx="12">
                  <c:v>11.497382466406608</c:v>
                </c:pt>
                <c:pt idx="13">
                  <c:v>10.930982774462807</c:v>
                </c:pt>
                <c:pt idx="14">
                  <c:v>11.278448351079078</c:v>
                </c:pt>
                <c:pt idx="15">
                  <c:v>11.909163607611557</c:v>
                </c:pt>
                <c:pt idx="16">
                  <c:v>12.119733119360593</c:v>
                </c:pt>
                <c:pt idx="17">
                  <c:v>11.174284001588404</c:v>
                </c:pt>
                <c:pt idx="18">
                  <c:v>11.037397198833137</c:v>
                </c:pt>
                <c:pt idx="19">
                  <c:v>11.770757211536116</c:v>
                </c:pt>
                <c:pt idx="20">
                  <c:v>7.4743896425455141</c:v>
                </c:pt>
                <c:pt idx="21">
                  <c:v>7.2095754803080183</c:v>
                </c:pt>
                <c:pt idx="22">
                  <c:v>7.5278356321619393</c:v>
                </c:pt>
                <c:pt idx="23">
                  <c:v>6.8883813428646246</c:v>
                </c:pt>
                <c:pt idx="24">
                  <c:v>7.5465248329309098</c:v>
                </c:pt>
                <c:pt idx="25">
                  <c:v>6.7676645725006406</c:v>
                </c:pt>
                <c:pt idx="26">
                  <c:v>7.9706904352923784</c:v>
                </c:pt>
                <c:pt idx="27">
                  <c:v>7.6365867926678836</c:v>
                </c:pt>
                <c:pt idx="28">
                  <c:v>7.6499898874737937</c:v>
                </c:pt>
                <c:pt idx="29">
                  <c:v>7.4303556287895844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2DB-1548-A229-5FCCD84F1FC1}"/>
            </c:ext>
          </c:extLst>
        </c:ser>
        <c:ser>
          <c:idx val="1"/>
          <c:order val="1"/>
          <c:tx>
            <c:strRef>
              <c:f>'STable04C-50 KV XRF3'!$G$62</c:f>
              <c:strCache>
                <c:ptCount val="1"/>
                <c:pt idx="0">
                  <c:v>Ca slope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2"/>
                </a:solidFill>
              </a:ln>
              <a:effectLst/>
            </c:spPr>
          </c:marker>
          <c:xVal>
            <c:numRef>
              <c:f>'STable04C-50 KV XRF3'!$E$63:$E$93</c:f>
              <c:numCache>
                <c:formatCode>0.00</c:formatCode>
                <c:ptCount val="31"/>
                <c:pt idx="0">
                  <c:v>13.24</c:v>
                </c:pt>
                <c:pt idx="1">
                  <c:v>13.24</c:v>
                </c:pt>
                <c:pt idx="2">
                  <c:v>13.24</c:v>
                </c:pt>
                <c:pt idx="3">
                  <c:v>13.24</c:v>
                </c:pt>
                <c:pt idx="4">
                  <c:v>13.24</c:v>
                </c:pt>
                <c:pt idx="5">
                  <c:v>13.24</c:v>
                </c:pt>
                <c:pt idx="6">
                  <c:v>13.24</c:v>
                </c:pt>
                <c:pt idx="7">
                  <c:v>13.24</c:v>
                </c:pt>
                <c:pt idx="8">
                  <c:v>13.24</c:v>
                </c:pt>
                <c:pt idx="9">
                  <c:v>13.24</c:v>
                </c:pt>
                <c:pt idx="10">
                  <c:v>11.4</c:v>
                </c:pt>
                <c:pt idx="11">
                  <c:v>11.4</c:v>
                </c:pt>
                <c:pt idx="12">
                  <c:v>11.4</c:v>
                </c:pt>
                <c:pt idx="13">
                  <c:v>11.4</c:v>
                </c:pt>
                <c:pt idx="14">
                  <c:v>11.4</c:v>
                </c:pt>
                <c:pt idx="15">
                  <c:v>11.4</c:v>
                </c:pt>
                <c:pt idx="16">
                  <c:v>11.4</c:v>
                </c:pt>
                <c:pt idx="17">
                  <c:v>11.4</c:v>
                </c:pt>
                <c:pt idx="18">
                  <c:v>11.4</c:v>
                </c:pt>
                <c:pt idx="19">
                  <c:v>11.4</c:v>
                </c:pt>
                <c:pt idx="20">
                  <c:v>6.95</c:v>
                </c:pt>
                <c:pt idx="21">
                  <c:v>6.95</c:v>
                </c:pt>
                <c:pt idx="22">
                  <c:v>6.95</c:v>
                </c:pt>
                <c:pt idx="23">
                  <c:v>6.95</c:v>
                </c:pt>
                <c:pt idx="24">
                  <c:v>6.95</c:v>
                </c:pt>
                <c:pt idx="25">
                  <c:v>6.95</c:v>
                </c:pt>
                <c:pt idx="26">
                  <c:v>6.95</c:v>
                </c:pt>
                <c:pt idx="27">
                  <c:v>6.95</c:v>
                </c:pt>
                <c:pt idx="28">
                  <c:v>6.95</c:v>
                </c:pt>
                <c:pt idx="29">
                  <c:v>6.95</c:v>
                </c:pt>
              </c:numCache>
            </c:numRef>
          </c:xVal>
          <c:yVal>
            <c:numRef>
              <c:f>'STable04C-50 KV XRF3'!$G$63:$G$93</c:f>
              <c:numCache>
                <c:formatCode>0.00</c:formatCode>
                <c:ptCount val="31"/>
                <c:pt idx="0">
                  <c:v>13.738824585203284</c:v>
                </c:pt>
                <c:pt idx="1">
                  <c:v>13.328405650024767</c:v>
                </c:pt>
                <c:pt idx="2">
                  <c:v>13.011319904592563</c:v>
                </c:pt>
                <c:pt idx="3">
                  <c:v>13.933035208845681</c:v>
                </c:pt>
                <c:pt idx="4">
                  <c:v>12.603554043144975</c:v>
                </c:pt>
                <c:pt idx="5">
                  <c:v>12.776319844623313</c:v>
                </c:pt>
                <c:pt idx="6">
                  <c:v>13.902709325403645</c:v>
                </c:pt>
                <c:pt idx="7">
                  <c:v>13.6854264444989</c:v>
                </c:pt>
                <c:pt idx="8">
                  <c:v>13.45079941714893</c:v>
                </c:pt>
                <c:pt idx="9">
                  <c:v>13.183352815807249</c:v>
                </c:pt>
                <c:pt idx="10">
                  <c:v>10.264464916837971</c:v>
                </c:pt>
                <c:pt idx="11">
                  <c:v>10.543372727332155</c:v>
                </c:pt>
                <c:pt idx="12">
                  <c:v>11.261715284470558</c:v>
                </c:pt>
                <c:pt idx="13">
                  <c:v>10.693942463116262</c:v>
                </c:pt>
                <c:pt idx="14">
                  <c:v>11.042250404601676</c:v>
                </c:pt>
                <c:pt idx="15">
                  <c:v>11.674494711521559</c:v>
                </c:pt>
                <c:pt idx="16">
                  <c:v>11.885574709405473</c:v>
                </c:pt>
                <c:pt idx="17">
                  <c:v>10.937833528257888</c:v>
                </c:pt>
                <c:pt idx="18">
                  <c:v>10.800614869222603</c:v>
                </c:pt>
                <c:pt idx="19">
                  <c:v>11.535752775198208</c:v>
                </c:pt>
                <c:pt idx="20">
                  <c:v>7.2289694719634117</c:v>
                </c:pt>
                <c:pt idx="21">
                  <c:v>6.9635133176491966</c:v>
                </c:pt>
                <c:pt idx="22">
                  <c:v>7.282545031318767</c:v>
                </c:pt>
                <c:pt idx="23">
                  <c:v>6.6415405054945076</c:v>
                </c:pt>
                <c:pt idx="24">
                  <c:v>7.3012795405361697</c:v>
                </c:pt>
                <c:pt idx="25">
                  <c:v>6.5205310800495191</c:v>
                </c:pt>
                <c:pt idx="26">
                  <c:v>7.7264734525379994</c:v>
                </c:pt>
                <c:pt idx="27">
                  <c:v>7.3915598385375194</c:v>
                </c:pt>
                <c:pt idx="28">
                  <c:v>7.4049954266232305</c:v>
                </c:pt>
                <c:pt idx="29">
                  <c:v>7.184828706031924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2DB-1548-A229-5FCCD84F1F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29363855"/>
        <c:axId val="1829174383"/>
      </c:scatterChart>
      <c:valAx>
        <c:axId val="1829363855"/>
        <c:scaling>
          <c:orientation val="minMax"/>
          <c:min val="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9174383"/>
        <c:crosses val="autoZero"/>
        <c:crossBetween val="midCat"/>
        <c:majorUnit val="5"/>
      </c:valAx>
      <c:valAx>
        <c:axId val="1829174383"/>
        <c:scaling>
          <c:orientation val="minMax"/>
          <c:max val="15"/>
          <c:min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9363855"/>
        <c:crosses val="autoZero"/>
        <c:crossBetween val="midCat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FeO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'STable04C-50 KV XRF3'!$J$62</c:f>
              <c:strCache>
                <c:ptCount val="1"/>
                <c:pt idx="0">
                  <c:v>Fe calc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1"/>
                </a:solidFill>
              </a:ln>
              <a:effectLst/>
            </c:spPr>
          </c:marker>
          <c:xVal>
            <c:numRef>
              <c:f>'STable04C-50 KV XRF3'!$I$63:$I$93</c:f>
              <c:numCache>
                <c:formatCode>0.00</c:formatCode>
                <c:ptCount val="31"/>
                <c:pt idx="0">
                  <c:v>10.251681814091604</c:v>
                </c:pt>
                <c:pt idx="1">
                  <c:v>10.251681814091604</c:v>
                </c:pt>
                <c:pt idx="2">
                  <c:v>10.251681814091604</c:v>
                </c:pt>
                <c:pt idx="3">
                  <c:v>10.251681814091604</c:v>
                </c:pt>
                <c:pt idx="4">
                  <c:v>10.251681814091604</c:v>
                </c:pt>
                <c:pt idx="5">
                  <c:v>10.251681814091604</c:v>
                </c:pt>
                <c:pt idx="6">
                  <c:v>10.251681814091604</c:v>
                </c:pt>
                <c:pt idx="7">
                  <c:v>10.251681814091604</c:v>
                </c:pt>
                <c:pt idx="8">
                  <c:v>10.251681814091604</c:v>
                </c:pt>
                <c:pt idx="9">
                  <c:v>10.251681814091604</c:v>
                </c:pt>
                <c:pt idx="10">
                  <c:v>11.117568613335733</c:v>
                </c:pt>
                <c:pt idx="11">
                  <c:v>11.117568613335733</c:v>
                </c:pt>
                <c:pt idx="12">
                  <c:v>11.117568613335733</c:v>
                </c:pt>
                <c:pt idx="13">
                  <c:v>11.117568613335733</c:v>
                </c:pt>
                <c:pt idx="14">
                  <c:v>11.117568613335733</c:v>
                </c:pt>
                <c:pt idx="15">
                  <c:v>11.117568613335733</c:v>
                </c:pt>
                <c:pt idx="16">
                  <c:v>11.117568613335733</c:v>
                </c:pt>
                <c:pt idx="17">
                  <c:v>11.117568613335733</c:v>
                </c:pt>
                <c:pt idx="18">
                  <c:v>11.117568613335733</c:v>
                </c:pt>
                <c:pt idx="19">
                  <c:v>11.117568613335733</c:v>
                </c:pt>
                <c:pt idx="20">
                  <c:v>12.110450823360029</c:v>
                </c:pt>
                <c:pt idx="21">
                  <c:v>12.110450823360029</c:v>
                </c:pt>
                <c:pt idx="22">
                  <c:v>12.110450823360029</c:v>
                </c:pt>
                <c:pt idx="23">
                  <c:v>12.110450823360029</c:v>
                </c:pt>
                <c:pt idx="24">
                  <c:v>12.110450823360029</c:v>
                </c:pt>
                <c:pt idx="25">
                  <c:v>12.110450823360029</c:v>
                </c:pt>
                <c:pt idx="26">
                  <c:v>12.110450823360029</c:v>
                </c:pt>
                <c:pt idx="27">
                  <c:v>12.110450823360029</c:v>
                </c:pt>
                <c:pt idx="28">
                  <c:v>12.110450823360029</c:v>
                </c:pt>
                <c:pt idx="29">
                  <c:v>12.110450823360029</c:v>
                </c:pt>
              </c:numCache>
            </c:numRef>
          </c:xVal>
          <c:yVal>
            <c:numRef>
              <c:f>'STable04C-50 KV XRF3'!$J$63:$J$93</c:f>
              <c:numCache>
                <c:formatCode>0.00</c:formatCode>
                <c:ptCount val="31"/>
                <c:pt idx="0">
                  <c:v>10.711987134379477</c:v>
                </c:pt>
                <c:pt idx="1">
                  <c:v>10.500182836200217</c:v>
                </c:pt>
                <c:pt idx="2">
                  <c:v>10.73810497090146</c:v>
                </c:pt>
                <c:pt idx="3">
                  <c:v>11.022258094165608</c:v>
                </c:pt>
                <c:pt idx="4">
                  <c:v>10.31131382933882</c:v>
                </c:pt>
                <c:pt idx="5">
                  <c:v>10.531625127636191</c:v>
                </c:pt>
                <c:pt idx="6">
                  <c:v>11.084229570397676</c:v>
                </c:pt>
                <c:pt idx="7">
                  <c:v>10.514915798023329</c:v>
                </c:pt>
                <c:pt idx="8">
                  <c:v>10.685485116044214</c:v>
                </c:pt>
                <c:pt idx="9">
                  <c:v>10.399062134509146</c:v>
                </c:pt>
                <c:pt idx="10">
                  <c:v>10.6188086443966</c:v>
                </c:pt>
                <c:pt idx="11">
                  <c:v>10.42794798230463</c:v>
                </c:pt>
                <c:pt idx="12">
                  <c:v>10.731773337811001</c:v>
                </c:pt>
                <c:pt idx="13">
                  <c:v>10.763939601913753</c:v>
                </c:pt>
                <c:pt idx="14">
                  <c:v>10.614720639665848</c:v>
                </c:pt>
                <c:pt idx="15">
                  <c:v>11.745105093717811</c:v>
                </c:pt>
                <c:pt idx="16">
                  <c:v>11.555175345891287</c:v>
                </c:pt>
                <c:pt idx="17">
                  <c:v>11.247081274938449</c:v>
                </c:pt>
                <c:pt idx="18">
                  <c:v>11.01543535934832</c:v>
                </c:pt>
                <c:pt idx="19">
                  <c:v>11.621873472865515</c:v>
                </c:pt>
                <c:pt idx="20">
                  <c:v>12.876522695845265</c:v>
                </c:pt>
                <c:pt idx="21">
                  <c:v>13.305326080828989</c:v>
                </c:pt>
                <c:pt idx="22">
                  <c:v>13.464879827328952</c:v>
                </c:pt>
                <c:pt idx="23">
                  <c:v>12.481321022379349</c:v>
                </c:pt>
                <c:pt idx="24">
                  <c:v>13.061386610069116</c:v>
                </c:pt>
                <c:pt idx="25">
                  <c:v>13.029939491513195</c:v>
                </c:pt>
                <c:pt idx="26">
                  <c:v>13.42165712526692</c:v>
                </c:pt>
                <c:pt idx="27">
                  <c:v>12.784766198972125</c:v>
                </c:pt>
                <c:pt idx="28">
                  <c:v>13.057789919406247</c:v>
                </c:pt>
                <c:pt idx="29">
                  <c:v>13.015989386417964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625-1146-A584-38F1E845F469}"/>
            </c:ext>
          </c:extLst>
        </c:ser>
        <c:ser>
          <c:idx val="1"/>
          <c:order val="1"/>
          <c:tx>
            <c:strRef>
              <c:f>'STable04C-50 KV XRF3'!$K$62</c:f>
              <c:strCache>
                <c:ptCount val="1"/>
                <c:pt idx="0">
                  <c:v>Fe slope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2"/>
                </a:solidFill>
              </a:ln>
              <a:effectLst/>
            </c:spPr>
          </c:marker>
          <c:xVal>
            <c:numRef>
              <c:f>'STable04C-50 KV XRF3'!$I$63:$I$93</c:f>
              <c:numCache>
                <c:formatCode>0.00</c:formatCode>
                <c:ptCount val="31"/>
                <c:pt idx="0">
                  <c:v>10.251681814091604</c:v>
                </c:pt>
                <c:pt idx="1">
                  <c:v>10.251681814091604</c:v>
                </c:pt>
                <c:pt idx="2">
                  <c:v>10.251681814091604</c:v>
                </c:pt>
                <c:pt idx="3">
                  <c:v>10.251681814091604</c:v>
                </c:pt>
                <c:pt idx="4">
                  <c:v>10.251681814091604</c:v>
                </c:pt>
                <c:pt idx="5">
                  <c:v>10.251681814091604</c:v>
                </c:pt>
                <c:pt idx="6">
                  <c:v>10.251681814091604</c:v>
                </c:pt>
                <c:pt idx="7">
                  <c:v>10.251681814091604</c:v>
                </c:pt>
                <c:pt idx="8">
                  <c:v>10.251681814091604</c:v>
                </c:pt>
                <c:pt idx="9">
                  <c:v>10.251681814091604</c:v>
                </c:pt>
                <c:pt idx="10">
                  <c:v>11.117568613335733</c:v>
                </c:pt>
                <c:pt idx="11">
                  <c:v>11.117568613335733</c:v>
                </c:pt>
                <c:pt idx="12">
                  <c:v>11.117568613335733</c:v>
                </c:pt>
                <c:pt idx="13">
                  <c:v>11.117568613335733</c:v>
                </c:pt>
                <c:pt idx="14">
                  <c:v>11.117568613335733</c:v>
                </c:pt>
                <c:pt idx="15">
                  <c:v>11.117568613335733</c:v>
                </c:pt>
                <c:pt idx="16">
                  <c:v>11.117568613335733</c:v>
                </c:pt>
                <c:pt idx="17">
                  <c:v>11.117568613335733</c:v>
                </c:pt>
                <c:pt idx="18">
                  <c:v>11.117568613335733</c:v>
                </c:pt>
                <c:pt idx="19">
                  <c:v>11.117568613335733</c:v>
                </c:pt>
                <c:pt idx="20">
                  <c:v>12.110450823360029</c:v>
                </c:pt>
                <c:pt idx="21">
                  <c:v>12.110450823360029</c:v>
                </c:pt>
                <c:pt idx="22">
                  <c:v>12.110450823360029</c:v>
                </c:pt>
                <c:pt idx="23">
                  <c:v>12.110450823360029</c:v>
                </c:pt>
                <c:pt idx="24">
                  <c:v>12.110450823360029</c:v>
                </c:pt>
                <c:pt idx="25">
                  <c:v>12.110450823360029</c:v>
                </c:pt>
                <c:pt idx="26">
                  <c:v>12.110450823360029</c:v>
                </c:pt>
                <c:pt idx="27">
                  <c:v>12.110450823360029</c:v>
                </c:pt>
                <c:pt idx="28">
                  <c:v>12.110450823360029</c:v>
                </c:pt>
                <c:pt idx="29">
                  <c:v>12.110450823360029</c:v>
                </c:pt>
              </c:numCache>
            </c:numRef>
          </c:xVal>
          <c:yVal>
            <c:numRef>
              <c:f>'STable04C-50 KV XRF3'!$K$63:$K$93</c:f>
              <c:numCache>
                <c:formatCode>0.00</c:formatCode>
                <c:ptCount val="31"/>
                <c:pt idx="0">
                  <c:v>10.624796116353412</c:v>
                </c:pt>
                <c:pt idx="1">
                  <c:v>10.493926516484013</c:v>
                </c:pt>
                <c:pt idx="2">
                  <c:v>10.640933800264779</c:v>
                </c:pt>
                <c:pt idx="3">
                  <c:v>10.816506278552001</c:v>
                </c:pt>
                <c:pt idx="4">
                  <c:v>10.377228170094639</c:v>
                </c:pt>
                <c:pt idx="5">
                  <c:v>10.513354073594872</c:v>
                </c:pt>
                <c:pt idx="6">
                  <c:v>10.854797202615039</c:v>
                </c:pt>
                <c:pt idx="7">
                  <c:v>10.503029716160585</c:v>
                </c:pt>
                <c:pt idx="8">
                  <c:v>10.608421054255606</c:v>
                </c:pt>
                <c:pt idx="9">
                  <c:v>10.431446076367436</c:v>
                </c:pt>
                <c:pt idx="10">
                  <c:v>10.567223008511316</c:v>
                </c:pt>
                <c:pt idx="11">
                  <c:v>10.449294058563169</c:v>
                </c:pt>
                <c:pt idx="12">
                  <c:v>10.637021612003299</c:v>
                </c:pt>
                <c:pt idx="13">
                  <c:v>10.656896497209159</c:v>
                </c:pt>
                <c:pt idx="14">
                  <c:v>10.564697112918182</c:v>
                </c:pt>
                <c:pt idx="15">
                  <c:v>11.263138846499835</c:v>
                </c:pt>
                <c:pt idx="16">
                  <c:v>11.1457850896827</c:v>
                </c:pt>
                <c:pt idx="17">
                  <c:v>10.955419983146445</c:v>
                </c:pt>
                <c:pt idx="18">
                  <c:v>10.812290648448037</c:v>
                </c:pt>
                <c:pt idx="19">
                  <c:v>11.186996515816119</c:v>
                </c:pt>
                <c:pt idx="20">
                  <c:v>11.962218941419795</c:v>
                </c:pt>
                <c:pt idx="21">
                  <c:v>12.227167896175985</c:v>
                </c:pt>
                <c:pt idx="22">
                  <c:v>12.325752935014247</c:v>
                </c:pt>
                <c:pt idx="23">
                  <c:v>11.718031805847939</c:v>
                </c:pt>
                <c:pt idx="24">
                  <c:v>12.076442621924571</c:v>
                </c:pt>
                <c:pt idx="25">
                  <c:v>12.057012082233747</c:v>
                </c:pt>
                <c:pt idx="26">
                  <c:v>12.299046500004394</c:v>
                </c:pt>
                <c:pt idx="27">
                  <c:v>11.905524454412538</c:v>
                </c:pt>
                <c:pt idx="28">
                  <c:v>12.07422029937517</c:v>
                </c:pt>
                <c:pt idx="29">
                  <c:v>12.048392593924763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625-1146-A584-38F1E845F4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84890767"/>
        <c:axId val="1719802255"/>
      </c:scatterChart>
      <c:valAx>
        <c:axId val="1884890767"/>
        <c:scaling>
          <c:orientation val="minMax"/>
          <c:max val="14"/>
          <c:min val="8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19802255"/>
        <c:crosses val="autoZero"/>
        <c:crossBetween val="midCat"/>
        <c:majorUnit val="2"/>
      </c:valAx>
      <c:valAx>
        <c:axId val="1719802255"/>
        <c:scaling>
          <c:orientation val="minMax"/>
          <c:min val="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84890767"/>
        <c:crosses val="autoZero"/>
        <c:crossBetween val="midCat"/>
        <c:majorUnit val="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Ni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'STable04C-50 KV XRF3'!$N$62</c:f>
              <c:strCache>
                <c:ptCount val="1"/>
                <c:pt idx="0">
                  <c:v>Ni calc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'STable04C-50 KV XRF3'!$M$63:$M$93</c:f>
              <c:numCache>
                <c:formatCode>General</c:formatCode>
                <c:ptCount val="31"/>
                <c:pt idx="0">
                  <c:v>166</c:v>
                </c:pt>
                <c:pt idx="1">
                  <c:v>166</c:v>
                </c:pt>
                <c:pt idx="2">
                  <c:v>166</c:v>
                </c:pt>
                <c:pt idx="3">
                  <c:v>166</c:v>
                </c:pt>
                <c:pt idx="4">
                  <c:v>166</c:v>
                </c:pt>
                <c:pt idx="5">
                  <c:v>166</c:v>
                </c:pt>
                <c:pt idx="6">
                  <c:v>166</c:v>
                </c:pt>
                <c:pt idx="7">
                  <c:v>166</c:v>
                </c:pt>
                <c:pt idx="8">
                  <c:v>166</c:v>
                </c:pt>
                <c:pt idx="9">
                  <c:v>166</c:v>
                </c:pt>
                <c:pt idx="10">
                  <c:v>121</c:v>
                </c:pt>
                <c:pt idx="11">
                  <c:v>121</c:v>
                </c:pt>
                <c:pt idx="12">
                  <c:v>121</c:v>
                </c:pt>
                <c:pt idx="13">
                  <c:v>121</c:v>
                </c:pt>
                <c:pt idx="14">
                  <c:v>121</c:v>
                </c:pt>
                <c:pt idx="15">
                  <c:v>121</c:v>
                </c:pt>
                <c:pt idx="16">
                  <c:v>121</c:v>
                </c:pt>
                <c:pt idx="17">
                  <c:v>121</c:v>
                </c:pt>
                <c:pt idx="18">
                  <c:v>121</c:v>
                </c:pt>
                <c:pt idx="19">
                  <c:v>121</c:v>
                </c:pt>
                <c:pt idx="20">
                  <c:v>13</c:v>
                </c:pt>
                <c:pt idx="21">
                  <c:v>13</c:v>
                </c:pt>
                <c:pt idx="22">
                  <c:v>13</c:v>
                </c:pt>
                <c:pt idx="23">
                  <c:v>13</c:v>
                </c:pt>
                <c:pt idx="24">
                  <c:v>13</c:v>
                </c:pt>
                <c:pt idx="25">
                  <c:v>13</c:v>
                </c:pt>
                <c:pt idx="26">
                  <c:v>13</c:v>
                </c:pt>
                <c:pt idx="27">
                  <c:v>13</c:v>
                </c:pt>
                <c:pt idx="28">
                  <c:v>13</c:v>
                </c:pt>
                <c:pt idx="29">
                  <c:v>13</c:v>
                </c:pt>
              </c:numCache>
            </c:numRef>
          </c:xVal>
          <c:yVal>
            <c:numRef>
              <c:f>'STable04C-50 KV XRF3'!$N$63:$N$93</c:f>
              <c:numCache>
                <c:formatCode>0</c:formatCode>
                <c:ptCount val="31"/>
                <c:pt idx="0">
                  <c:v>147.92720695066279</c:v>
                </c:pt>
                <c:pt idx="1">
                  <c:v>148.36688466627996</c:v>
                </c:pt>
                <c:pt idx="2">
                  <c:v>148.31052440203061</c:v>
                </c:pt>
                <c:pt idx="3">
                  <c:v>152.37563881351099</c:v>
                </c:pt>
                <c:pt idx="4">
                  <c:v>146.12187505729304</c:v>
                </c:pt>
                <c:pt idx="5">
                  <c:v>150.20329334118944</c:v>
                </c:pt>
                <c:pt idx="6">
                  <c:v>151.64568584193884</c:v>
                </c:pt>
                <c:pt idx="7">
                  <c:v>144.35343804001792</c:v>
                </c:pt>
                <c:pt idx="8">
                  <c:v>147.63777943830232</c:v>
                </c:pt>
                <c:pt idx="9">
                  <c:v>135.54891076614598</c:v>
                </c:pt>
                <c:pt idx="10">
                  <c:v>139.98042850095905</c:v>
                </c:pt>
                <c:pt idx="11">
                  <c:v>130.83337687673938</c:v>
                </c:pt>
                <c:pt idx="12">
                  <c:v>138.8756643746305</c:v>
                </c:pt>
                <c:pt idx="13">
                  <c:v>149.69642866014928</c:v>
                </c:pt>
                <c:pt idx="14">
                  <c:v>135.29050715911399</c:v>
                </c:pt>
                <c:pt idx="15">
                  <c:v>144.85644412806064</c:v>
                </c:pt>
                <c:pt idx="16">
                  <c:v>147.15519597037476</c:v>
                </c:pt>
                <c:pt idx="17">
                  <c:v>144.78900040426052</c:v>
                </c:pt>
                <c:pt idx="18">
                  <c:v>139.16554211527176</c:v>
                </c:pt>
                <c:pt idx="19">
                  <c:v>150.16728945294753</c:v>
                </c:pt>
                <c:pt idx="20">
                  <c:v>144.12313172519958</c:v>
                </c:pt>
                <c:pt idx="21">
                  <c:v>143.20238838195317</c:v>
                </c:pt>
                <c:pt idx="22">
                  <c:v>151.8186670691218</c:v>
                </c:pt>
                <c:pt idx="23">
                  <c:v>138.30603174023625</c:v>
                </c:pt>
                <c:pt idx="24">
                  <c:v>141.67905406776575</c:v>
                </c:pt>
                <c:pt idx="25">
                  <c:v>139.91508278470491</c:v>
                </c:pt>
                <c:pt idx="26">
                  <c:v>148.5026582478682</c:v>
                </c:pt>
                <c:pt idx="27">
                  <c:v>138.85791553520249</c:v>
                </c:pt>
                <c:pt idx="28">
                  <c:v>135.95343014581948</c:v>
                </c:pt>
                <c:pt idx="29">
                  <c:v>147.5834956634105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9AA-C94D-9D5A-86F67481A059}"/>
            </c:ext>
          </c:extLst>
        </c:ser>
        <c:ser>
          <c:idx val="1"/>
          <c:order val="1"/>
          <c:tx>
            <c:strRef>
              <c:f>'STable04C-50 KV XRF3'!$O$62</c:f>
              <c:strCache>
                <c:ptCount val="1"/>
                <c:pt idx="0">
                  <c:v>Ni slope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'STable04C-50 KV XRF3'!$M$63:$M$93</c:f>
              <c:numCache>
                <c:formatCode>General</c:formatCode>
                <c:ptCount val="31"/>
                <c:pt idx="0">
                  <c:v>166</c:v>
                </c:pt>
                <c:pt idx="1">
                  <c:v>166</c:v>
                </c:pt>
                <c:pt idx="2">
                  <c:v>166</c:v>
                </c:pt>
                <c:pt idx="3">
                  <c:v>166</c:v>
                </c:pt>
                <c:pt idx="4">
                  <c:v>166</c:v>
                </c:pt>
                <c:pt idx="5">
                  <c:v>166</c:v>
                </c:pt>
                <c:pt idx="6">
                  <c:v>166</c:v>
                </c:pt>
                <c:pt idx="7">
                  <c:v>166</c:v>
                </c:pt>
                <c:pt idx="8">
                  <c:v>166</c:v>
                </c:pt>
                <c:pt idx="9">
                  <c:v>166</c:v>
                </c:pt>
                <c:pt idx="10">
                  <c:v>121</c:v>
                </c:pt>
                <c:pt idx="11">
                  <c:v>121</c:v>
                </c:pt>
                <c:pt idx="12">
                  <c:v>121</c:v>
                </c:pt>
                <c:pt idx="13">
                  <c:v>121</c:v>
                </c:pt>
                <c:pt idx="14">
                  <c:v>121</c:v>
                </c:pt>
                <c:pt idx="15">
                  <c:v>121</c:v>
                </c:pt>
                <c:pt idx="16">
                  <c:v>121</c:v>
                </c:pt>
                <c:pt idx="17">
                  <c:v>121</c:v>
                </c:pt>
                <c:pt idx="18">
                  <c:v>121</c:v>
                </c:pt>
                <c:pt idx="19">
                  <c:v>121</c:v>
                </c:pt>
                <c:pt idx="20">
                  <c:v>13</c:v>
                </c:pt>
                <c:pt idx="21">
                  <c:v>13</c:v>
                </c:pt>
                <c:pt idx="22">
                  <c:v>13</c:v>
                </c:pt>
                <c:pt idx="23">
                  <c:v>13</c:v>
                </c:pt>
                <c:pt idx="24">
                  <c:v>13</c:v>
                </c:pt>
                <c:pt idx="25">
                  <c:v>13</c:v>
                </c:pt>
                <c:pt idx="26">
                  <c:v>13</c:v>
                </c:pt>
                <c:pt idx="27">
                  <c:v>13</c:v>
                </c:pt>
                <c:pt idx="28">
                  <c:v>13</c:v>
                </c:pt>
                <c:pt idx="29">
                  <c:v>13</c:v>
                </c:pt>
              </c:numCache>
            </c:numRef>
          </c:xVal>
          <c:yVal>
            <c:numRef>
              <c:f>'STable04C-50 KV XRF3'!$O$63:$O$93</c:f>
              <c:numCache>
                <c:formatCode>0</c:formatCode>
                <c:ptCount val="31"/>
                <c:pt idx="0">
                  <c:v>110.55777232668385</c:v>
                </c:pt>
                <c:pt idx="1">
                  <c:v>111.77324392151246</c:v>
                </c:pt>
                <c:pt idx="2">
                  <c:v>111.61743820782971</c:v>
                </c:pt>
                <c:pt idx="3">
                  <c:v>122.85528566149713</c:v>
                </c:pt>
                <c:pt idx="4">
                  <c:v>105.56700395774595</c:v>
                </c:pt>
                <c:pt idx="5">
                  <c:v>116.84992281963696</c:v>
                </c:pt>
                <c:pt idx="6">
                  <c:v>120.83735964206892</c:v>
                </c:pt>
                <c:pt idx="7">
                  <c:v>100.67823000948232</c:v>
                </c:pt>
                <c:pt idx="8">
                  <c:v>109.75766145560584</c:v>
                </c:pt>
                <c:pt idx="9">
                  <c:v>76.338463796261522</c:v>
                </c:pt>
                <c:pt idx="10">
                  <c:v>88.589218695412171</c:v>
                </c:pt>
                <c:pt idx="11">
                  <c:v>63.3025575098128</c:v>
                </c:pt>
                <c:pt idx="12">
                  <c:v>85.535142114221117</c:v>
                </c:pt>
                <c:pt idx="13">
                  <c:v>115.44871552542287</c:v>
                </c:pt>
                <c:pt idx="14">
                  <c:v>75.624117280182702</c:v>
                </c:pt>
                <c:pt idx="15">
                  <c:v>102.06877037649542</c:v>
                </c:pt>
                <c:pt idx="16">
                  <c:v>108.42357861136509</c:v>
                </c:pt>
                <c:pt idx="17">
                  <c:v>101.88232487876661</c:v>
                </c:pt>
                <c:pt idx="18">
                  <c:v>86.336497623512685</c:v>
                </c:pt>
                <c:pt idx="19">
                  <c:v>116.75039149951988</c:v>
                </c:pt>
                <c:pt idx="20">
                  <c:v>100.04155734259859</c:v>
                </c:pt>
                <c:pt idx="21">
                  <c:v>97.496198912793716</c:v>
                </c:pt>
                <c:pt idx="22">
                  <c:v>121.31555937931131</c:v>
                </c:pt>
                <c:pt idx="23">
                  <c:v>83.960415304103606</c:v>
                </c:pt>
                <c:pt idx="24">
                  <c:v>93.285001659543184</c:v>
                </c:pt>
                <c:pt idx="25">
                  <c:v>88.408573056278158</c:v>
                </c:pt>
                <c:pt idx="26">
                  <c:v>112.14858459921089</c:v>
                </c:pt>
                <c:pt idx="27">
                  <c:v>85.486076152040994</c:v>
                </c:pt>
                <c:pt idx="28">
                  <c:v>77.456741566743176</c:v>
                </c:pt>
                <c:pt idx="29">
                  <c:v>109.60759611434003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9AA-C94D-9D5A-86F67481A0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29456303"/>
        <c:axId val="1829177951"/>
      </c:scatterChart>
      <c:valAx>
        <c:axId val="182945630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9177951"/>
        <c:crosses val="autoZero"/>
        <c:crossBetween val="midCat"/>
      </c:valAx>
      <c:valAx>
        <c:axId val="1829177951"/>
        <c:scaling>
          <c:orientation val="minMax"/>
          <c:max val="2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9456303"/>
        <c:crosses val="autoZero"/>
        <c:crossBetween val="midCat"/>
        <c:majorUnit val="5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Rb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'STable04C-50 KV XRF3'!$R$62</c:f>
              <c:strCache>
                <c:ptCount val="1"/>
                <c:pt idx="0">
                  <c:v>Rb calc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1"/>
                </a:solidFill>
              </a:ln>
              <a:effectLst/>
            </c:spPr>
          </c:marker>
          <c:xVal>
            <c:numRef>
              <c:f>'STable04C-50 KV XRF3'!$Q$63:$Q$92</c:f>
              <c:numCache>
                <c:formatCode>General</c:formatCode>
                <c:ptCount val="30"/>
                <c:pt idx="0">
                  <c:v>0.27</c:v>
                </c:pt>
                <c:pt idx="1">
                  <c:v>0.27</c:v>
                </c:pt>
                <c:pt idx="2">
                  <c:v>0.27</c:v>
                </c:pt>
                <c:pt idx="3">
                  <c:v>0.27</c:v>
                </c:pt>
                <c:pt idx="4">
                  <c:v>0.27</c:v>
                </c:pt>
                <c:pt idx="5">
                  <c:v>0.27</c:v>
                </c:pt>
                <c:pt idx="6">
                  <c:v>0.27</c:v>
                </c:pt>
                <c:pt idx="7">
                  <c:v>0.27</c:v>
                </c:pt>
                <c:pt idx="8">
                  <c:v>0.27</c:v>
                </c:pt>
                <c:pt idx="9">
                  <c:v>0.27</c:v>
                </c:pt>
                <c:pt idx="10">
                  <c:v>11</c:v>
                </c:pt>
                <c:pt idx="11">
                  <c:v>11</c:v>
                </c:pt>
                <c:pt idx="12">
                  <c:v>11</c:v>
                </c:pt>
                <c:pt idx="13">
                  <c:v>11</c:v>
                </c:pt>
                <c:pt idx="14">
                  <c:v>11</c:v>
                </c:pt>
                <c:pt idx="15">
                  <c:v>11</c:v>
                </c:pt>
                <c:pt idx="16">
                  <c:v>11</c:v>
                </c:pt>
                <c:pt idx="17">
                  <c:v>11</c:v>
                </c:pt>
                <c:pt idx="18">
                  <c:v>11</c:v>
                </c:pt>
                <c:pt idx="19">
                  <c:v>11</c:v>
                </c:pt>
                <c:pt idx="20">
                  <c:v>47.2</c:v>
                </c:pt>
                <c:pt idx="21">
                  <c:v>47.2</c:v>
                </c:pt>
                <c:pt idx="22">
                  <c:v>47.2</c:v>
                </c:pt>
                <c:pt idx="23">
                  <c:v>47.2</c:v>
                </c:pt>
                <c:pt idx="24">
                  <c:v>47.2</c:v>
                </c:pt>
                <c:pt idx="25">
                  <c:v>47.2</c:v>
                </c:pt>
                <c:pt idx="26">
                  <c:v>47.2</c:v>
                </c:pt>
                <c:pt idx="27">
                  <c:v>47.2</c:v>
                </c:pt>
                <c:pt idx="28">
                  <c:v>47.2</c:v>
                </c:pt>
                <c:pt idx="29">
                  <c:v>47.2</c:v>
                </c:pt>
              </c:numCache>
            </c:numRef>
          </c:xVal>
          <c:yVal>
            <c:numRef>
              <c:f>'STable04C-50 KV XRF3'!$R$63:$R$92</c:f>
              <c:numCache>
                <c:formatCode>0</c:formatCode>
                <c:ptCount val="30"/>
                <c:pt idx="0">
                  <c:v>38.23612843665218</c:v>
                </c:pt>
                <c:pt idx="1">
                  <c:v>38.748287676818904</c:v>
                </c:pt>
                <c:pt idx="2">
                  <c:v>37.005887436399448</c:v>
                </c:pt>
                <c:pt idx="3">
                  <c:v>39.63245183470422</c:v>
                </c:pt>
                <c:pt idx="4">
                  <c:v>42.305618046173151</c:v>
                </c:pt>
                <c:pt idx="5">
                  <c:v>40.579449654663762</c:v>
                </c:pt>
                <c:pt idx="6">
                  <c:v>41.762828419734277</c:v>
                </c:pt>
                <c:pt idx="7">
                  <c:v>38.253707393063557</c:v>
                </c:pt>
                <c:pt idx="8">
                  <c:v>38.742990069082843</c:v>
                </c:pt>
                <c:pt idx="9">
                  <c:v>37.816068951649299</c:v>
                </c:pt>
                <c:pt idx="10">
                  <c:v>11.557368527734063</c:v>
                </c:pt>
                <c:pt idx="11">
                  <c:v>10.323888495143532</c:v>
                </c:pt>
                <c:pt idx="12">
                  <c:v>10.912107846863147</c:v>
                </c:pt>
                <c:pt idx="13">
                  <c:v>8.5323113088012672</c:v>
                </c:pt>
                <c:pt idx="14">
                  <c:v>13.022967627123247</c:v>
                </c:pt>
                <c:pt idx="15">
                  <c:v>17.089127925768157</c:v>
                </c:pt>
                <c:pt idx="16">
                  <c:v>11.151428885715532</c:v>
                </c:pt>
                <c:pt idx="17">
                  <c:v>10.491082388536674</c:v>
                </c:pt>
                <c:pt idx="18">
                  <c:v>13.789976569194859</c:v>
                </c:pt>
                <c:pt idx="19">
                  <c:v>18.285904800570307</c:v>
                </c:pt>
                <c:pt idx="20">
                  <c:v>45.707142452961833</c:v>
                </c:pt>
                <c:pt idx="21">
                  <c:v>44.492664232401246</c:v>
                </c:pt>
                <c:pt idx="22">
                  <c:v>44.828897470813985</c:v>
                </c:pt>
                <c:pt idx="23">
                  <c:v>39.245886859883868</c:v>
                </c:pt>
                <c:pt idx="24">
                  <c:v>42.719755744732154</c:v>
                </c:pt>
                <c:pt idx="25">
                  <c:v>39.13767142788069</c:v>
                </c:pt>
                <c:pt idx="26">
                  <c:v>47.023178911201796</c:v>
                </c:pt>
                <c:pt idx="27">
                  <c:v>40.323825464001217</c:v>
                </c:pt>
                <c:pt idx="28">
                  <c:v>41.315229654631452</c:v>
                </c:pt>
                <c:pt idx="29">
                  <c:v>47.697230632448516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2F5-B141-B74A-7AB3093BE4BA}"/>
            </c:ext>
          </c:extLst>
        </c:ser>
        <c:ser>
          <c:idx val="1"/>
          <c:order val="1"/>
          <c:tx>
            <c:strRef>
              <c:f>'STable04C-50 KV XRF3'!$S$62</c:f>
              <c:strCache>
                <c:ptCount val="1"/>
                <c:pt idx="0">
                  <c:v>Rb slope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2"/>
                </a:solidFill>
              </a:ln>
              <a:effectLst/>
            </c:spPr>
          </c:marker>
          <c:xVal>
            <c:numRef>
              <c:f>'STable04C-50 KV XRF3'!$Q$63:$Q$92</c:f>
              <c:numCache>
                <c:formatCode>General</c:formatCode>
                <c:ptCount val="30"/>
                <c:pt idx="0">
                  <c:v>0.27</c:v>
                </c:pt>
                <c:pt idx="1">
                  <c:v>0.27</c:v>
                </c:pt>
                <c:pt idx="2">
                  <c:v>0.27</c:v>
                </c:pt>
                <c:pt idx="3">
                  <c:v>0.27</c:v>
                </c:pt>
                <c:pt idx="4">
                  <c:v>0.27</c:v>
                </c:pt>
                <c:pt idx="5">
                  <c:v>0.27</c:v>
                </c:pt>
                <c:pt idx="6">
                  <c:v>0.27</c:v>
                </c:pt>
                <c:pt idx="7">
                  <c:v>0.27</c:v>
                </c:pt>
                <c:pt idx="8">
                  <c:v>0.27</c:v>
                </c:pt>
                <c:pt idx="9">
                  <c:v>0.27</c:v>
                </c:pt>
                <c:pt idx="10">
                  <c:v>11</c:v>
                </c:pt>
                <c:pt idx="11">
                  <c:v>11</c:v>
                </c:pt>
                <c:pt idx="12">
                  <c:v>11</c:v>
                </c:pt>
                <c:pt idx="13">
                  <c:v>11</c:v>
                </c:pt>
                <c:pt idx="14">
                  <c:v>11</c:v>
                </c:pt>
                <c:pt idx="15">
                  <c:v>11</c:v>
                </c:pt>
                <c:pt idx="16">
                  <c:v>11</c:v>
                </c:pt>
                <c:pt idx="17">
                  <c:v>11</c:v>
                </c:pt>
                <c:pt idx="18">
                  <c:v>11</c:v>
                </c:pt>
                <c:pt idx="19">
                  <c:v>11</c:v>
                </c:pt>
                <c:pt idx="20">
                  <c:v>47.2</c:v>
                </c:pt>
                <c:pt idx="21">
                  <c:v>47.2</c:v>
                </c:pt>
                <c:pt idx="22">
                  <c:v>47.2</c:v>
                </c:pt>
                <c:pt idx="23">
                  <c:v>47.2</c:v>
                </c:pt>
                <c:pt idx="24">
                  <c:v>47.2</c:v>
                </c:pt>
                <c:pt idx="25">
                  <c:v>47.2</c:v>
                </c:pt>
                <c:pt idx="26">
                  <c:v>47.2</c:v>
                </c:pt>
                <c:pt idx="27">
                  <c:v>47.2</c:v>
                </c:pt>
                <c:pt idx="28">
                  <c:v>47.2</c:v>
                </c:pt>
                <c:pt idx="29">
                  <c:v>47.2</c:v>
                </c:pt>
              </c:numCache>
            </c:numRef>
          </c:xVal>
          <c:yVal>
            <c:numRef>
              <c:f>'STable04C-50 KV XRF3'!$S$63:$S$92</c:f>
              <c:numCache>
                <c:formatCode>0</c:formatCode>
                <c:ptCount val="30"/>
                <c:pt idx="0">
                  <c:v>23.291765260100735</c:v>
                </c:pt>
                <c:pt idx="1">
                  <c:v>23.589256713192729</c:v>
                </c:pt>
                <c:pt idx="2">
                  <c:v>22.577170747075083</c:v>
                </c:pt>
                <c:pt idx="3">
                  <c:v>24.102829952671005</c:v>
                </c:pt>
                <c:pt idx="4">
                  <c:v>25.655558163427148</c:v>
                </c:pt>
                <c:pt idx="5">
                  <c:v>24.65290058586509</c:v>
                </c:pt>
                <c:pt idx="6">
                  <c:v>25.340274825690248</c:v>
                </c:pt>
                <c:pt idx="7">
                  <c:v>23.301976125934104</c:v>
                </c:pt>
                <c:pt idx="8">
                  <c:v>23.586179558863151</c:v>
                </c:pt>
                <c:pt idx="9">
                  <c:v>23.047770625662626</c:v>
                </c:pt>
                <c:pt idx="10">
                  <c:v>7.7952117869802757</c:v>
                </c:pt>
                <c:pt idx="11">
                  <c:v>7.0787358582518225</c:v>
                </c:pt>
                <c:pt idx="12">
                  <c:v>7.4204073853005825</c:v>
                </c:pt>
                <c:pt idx="13">
                  <c:v>6.0380851022136852</c:v>
                </c:pt>
                <c:pt idx="14">
                  <c:v>8.6465157790466272</c:v>
                </c:pt>
                <c:pt idx="15">
                  <c:v>11.008374827718786</c:v>
                </c:pt>
                <c:pt idx="16">
                  <c:v>7.5594187669570063</c:v>
                </c:pt>
                <c:pt idx="17">
                  <c:v>7.1758516581687424</c:v>
                </c:pt>
                <c:pt idx="18">
                  <c:v>9.0920385516849844</c:v>
                </c:pt>
                <c:pt idx="19">
                  <c:v>11.70353145790256</c:v>
                </c:pt>
                <c:pt idx="20">
                  <c:v>27.631358576935302</c:v>
                </c:pt>
                <c:pt idx="21">
                  <c:v>26.925919990167777</c:v>
                </c:pt>
                <c:pt idx="22">
                  <c:v>27.121223534121548</c:v>
                </c:pt>
                <c:pt idx="23">
                  <c:v>23.878290850269302</c:v>
                </c:pt>
                <c:pt idx="24">
                  <c:v>25.896113084752759</c:v>
                </c:pt>
                <c:pt idx="25">
                  <c:v>23.815433122459641</c:v>
                </c:pt>
                <c:pt idx="26">
                  <c:v>28.395788011336201</c:v>
                </c:pt>
                <c:pt idx="27">
                  <c:v>24.504419398840312</c:v>
                </c:pt>
                <c:pt idx="28">
                  <c:v>25.0802837983112</c:v>
                </c:pt>
                <c:pt idx="29">
                  <c:v>28.787315900099014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2F5-B141-B74A-7AB3093BE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17177856"/>
        <c:axId val="1317744000"/>
      </c:scatterChart>
      <c:valAx>
        <c:axId val="1317177856"/>
        <c:scaling>
          <c:orientation val="minMax"/>
          <c:max val="6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17744000"/>
        <c:crosses val="autoZero"/>
        <c:crossBetween val="midCat"/>
      </c:valAx>
      <c:valAx>
        <c:axId val="1317744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1717785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Sr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'STable04C-50 KV XRF3'!$V$62</c:f>
              <c:strCache>
                <c:ptCount val="1"/>
                <c:pt idx="0">
                  <c:v>Sr calc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1"/>
                </a:solidFill>
              </a:ln>
              <a:effectLst/>
            </c:spPr>
          </c:marker>
          <c:xVal>
            <c:numRef>
              <c:f>'STable04C-50 KV XRF3'!$U$63:$U$93</c:f>
              <c:numCache>
                <c:formatCode>General</c:formatCode>
                <c:ptCount val="31"/>
                <c:pt idx="0">
                  <c:v>108</c:v>
                </c:pt>
                <c:pt idx="1">
                  <c:v>108</c:v>
                </c:pt>
                <c:pt idx="2">
                  <c:v>108</c:v>
                </c:pt>
                <c:pt idx="3">
                  <c:v>108</c:v>
                </c:pt>
                <c:pt idx="4">
                  <c:v>108</c:v>
                </c:pt>
                <c:pt idx="5">
                  <c:v>108</c:v>
                </c:pt>
                <c:pt idx="6">
                  <c:v>108</c:v>
                </c:pt>
                <c:pt idx="7">
                  <c:v>108</c:v>
                </c:pt>
                <c:pt idx="8">
                  <c:v>108</c:v>
                </c:pt>
                <c:pt idx="9">
                  <c:v>108</c:v>
                </c:pt>
                <c:pt idx="10">
                  <c:v>403</c:v>
                </c:pt>
                <c:pt idx="11">
                  <c:v>403</c:v>
                </c:pt>
                <c:pt idx="12">
                  <c:v>403</c:v>
                </c:pt>
                <c:pt idx="13">
                  <c:v>403</c:v>
                </c:pt>
                <c:pt idx="14">
                  <c:v>403</c:v>
                </c:pt>
                <c:pt idx="15">
                  <c:v>403</c:v>
                </c:pt>
                <c:pt idx="16">
                  <c:v>403</c:v>
                </c:pt>
                <c:pt idx="17">
                  <c:v>403</c:v>
                </c:pt>
                <c:pt idx="18">
                  <c:v>403</c:v>
                </c:pt>
                <c:pt idx="19">
                  <c:v>403</c:v>
                </c:pt>
                <c:pt idx="20">
                  <c:v>330</c:v>
                </c:pt>
                <c:pt idx="21">
                  <c:v>330</c:v>
                </c:pt>
                <c:pt idx="22">
                  <c:v>330</c:v>
                </c:pt>
                <c:pt idx="23">
                  <c:v>330</c:v>
                </c:pt>
                <c:pt idx="24">
                  <c:v>330</c:v>
                </c:pt>
                <c:pt idx="25">
                  <c:v>330</c:v>
                </c:pt>
                <c:pt idx="26">
                  <c:v>330</c:v>
                </c:pt>
                <c:pt idx="27">
                  <c:v>330</c:v>
                </c:pt>
                <c:pt idx="28">
                  <c:v>330</c:v>
                </c:pt>
                <c:pt idx="29">
                  <c:v>330</c:v>
                </c:pt>
              </c:numCache>
            </c:numRef>
          </c:xVal>
          <c:yVal>
            <c:numRef>
              <c:f>'STable04C-50 KV XRF3'!$V$63:$V$93</c:f>
              <c:numCache>
                <c:formatCode>0</c:formatCode>
                <c:ptCount val="31"/>
                <c:pt idx="0">
                  <c:v>122.23470539287798</c:v>
                </c:pt>
                <c:pt idx="1">
                  <c:v>122.52032921338628</c:v>
                </c:pt>
                <c:pt idx="2">
                  <c:v>125.78798930376395</c:v>
                </c:pt>
                <c:pt idx="3">
                  <c:v>126.83440910201411</c:v>
                </c:pt>
                <c:pt idx="4">
                  <c:v>113.25819397235573</c:v>
                </c:pt>
                <c:pt idx="5">
                  <c:v>118.53797591932666</c:v>
                </c:pt>
                <c:pt idx="6">
                  <c:v>123.84756842619261</c:v>
                </c:pt>
                <c:pt idx="7">
                  <c:v>115.74934541810552</c:v>
                </c:pt>
                <c:pt idx="8">
                  <c:v>116.04174945153625</c:v>
                </c:pt>
                <c:pt idx="9">
                  <c:v>114.68572195062447</c:v>
                </c:pt>
                <c:pt idx="10">
                  <c:v>365.88267863690521</c:v>
                </c:pt>
                <c:pt idx="11">
                  <c:v>362.04650609869765</c:v>
                </c:pt>
                <c:pt idx="12">
                  <c:v>368.93300753635731</c:v>
                </c:pt>
                <c:pt idx="13">
                  <c:v>367.05825302560697</c:v>
                </c:pt>
                <c:pt idx="14">
                  <c:v>362.50312381595973</c:v>
                </c:pt>
                <c:pt idx="15">
                  <c:v>395.61793312482189</c:v>
                </c:pt>
                <c:pt idx="16">
                  <c:v>408.71533953591393</c:v>
                </c:pt>
                <c:pt idx="17">
                  <c:v>398.34731470550093</c:v>
                </c:pt>
                <c:pt idx="18">
                  <c:v>383.92041742539379</c:v>
                </c:pt>
                <c:pt idx="19">
                  <c:v>406.71978411214502</c:v>
                </c:pt>
                <c:pt idx="20">
                  <c:v>342.82264003333069</c:v>
                </c:pt>
                <c:pt idx="21">
                  <c:v>346.29308338092272</c:v>
                </c:pt>
                <c:pt idx="22">
                  <c:v>333.14759115562282</c:v>
                </c:pt>
                <c:pt idx="23">
                  <c:v>322.31143603024066</c:v>
                </c:pt>
                <c:pt idx="24">
                  <c:v>346.46721824403005</c:v>
                </c:pt>
                <c:pt idx="25">
                  <c:v>330.34181992239144</c:v>
                </c:pt>
                <c:pt idx="26">
                  <c:v>349.70812610550865</c:v>
                </c:pt>
                <c:pt idx="27">
                  <c:v>335.13846484066278</c:v>
                </c:pt>
                <c:pt idx="28">
                  <c:v>344.9342162172116</c:v>
                </c:pt>
                <c:pt idx="29">
                  <c:v>336.42194866450461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C2C-3F48-9A44-EE7B9BDBD2EC}"/>
            </c:ext>
          </c:extLst>
        </c:ser>
        <c:ser>
          <c:idx val="1"/>
          <c:order val="1"/>
          <c:tx>
            <c:strRef>
              <c:f>'STable04C-50 KV XRF3'!$W$62</c:f>
              <c:strCache>
                <c:ptCount val="1"/>
                <c:pt idx="0">
                  <c:v>Sr slope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2"/>
                </a:solidFill>
              </a:ln>
              <a:effectLst/>
            </c:spPr>
          </c:marker>
          <c:xVal>
            <c:numRef>
              <c:f>'STable04C-50 KV XRF3'!$U$63:$U$93</c:f>
              <c:numCache>
                <c:formatCode>General</c:formatCode>
                <c:ptCount val="31"/>
                <c:pt idx="0">
                  <c:v>108</c:v>
                </c:pt>
                <c:pt idx="1">
                  <c:v>108</c:v>
                </c:pt>
                <c:pt idx="2">
                  <c:v>108</c:v>
                </c:pt>
                <c:pt idx="3">
                  <c:v>108</c:v>
                </c:pt>
                <c:pt idx="4">
                  <c:v>108</c:v>
                </c:pt>
                <c:pt idx="5">
                  <c:v>108</c:v>
                </c:pt>
                <c:pt idx="6">
                  <c:v>108</c:v>
                </c:pt>
                <c:pt idx="7">
                  <c:v>108</c:v>
                </c:pt>
                <c:pt idx="8">
                  <c:v>108</c:v>
                </c:pt>
                <c:pt idx="9">
                  <c:v>108</c:v>
                </c:pt>
                <c:pt idx="10">
                  <c:v>403</c:v>
                </c:pt>
                <c:pt idx="11">
                  <c:v>403</c:v>
                </c:pt>
                <c:pt idx="12">
                  <c:v>403</c:v>
                </c:pt>
                <c:pt idx="13">
                  <c:v>403</c:v>
                </c:pt>
                <c:pt idx="14">
                  <c:v>403</c:v>
                </c:pt>
                <c:pt idx="15">
                  <c:v>403</c:v>
                </c:pt>
                <c:pt idx="16">
                  <c:v>403</c:v>
                </c:pt>
                <c:pt idx="17">
                  <c:v>403</c:v>
                </c:pt>
                <c:pt idx="18">
                  <c:v>403</c:v>
                </c:pt>
                <c:pt idx="19">
                  <c:v>403</c:v>
                </c:pt>
                <c:pt idx="20">
                  <c:v>330</c:v>
                </c:pt>
                <c:pt idx="21">
                  <c:v>330</c:v>
                </c:pt>
                <c:pt idx="22">
                  <c:v>330</c:v>
                </c:pt>
                <c:pt idx="23">
                  <c:v>330</c:v>
                </c:pt>
                <c:pt idx="24">
                  <c:v>330</c:v>
                </c:pt>
                <c:pt idx="25">
                  <c:v>330</c:v>
                </c:pt>
                <c:pt idx="26">
                  <c:v>330</c:v>
                </c:pt>
                <c:pt idx="27">
                  <c:v>330</c:v>
                </c:pt>
                <c:pt idx="28">
                  <c:v>330</c:v>
                </c:pt>
                <c:pt idx="29">
                  <c:v>330</c:v>
                </c:pt>
              </c:numCache>
            </c:numRef>
          </c:xVal>
          <c:yVal>
            <c:numRef>
              <c:f>'STable04C-50 KV XRF3'!$W$63:$W$93</c:f>
              <c:numCache>
                <c:formatCode>0</c:formatCode>
                <c:ptCount val="31"/>
                <c:pt idx="0">
                  <c:v>109.93660786273742</c:v>
                </c:pt>
                <c:pt idx="1">
                  <c:v>110.24465560567845</c:v>
                </c:pt>
                <c:pt idx="2">
                  <c:v>113.76885507107295</c:v>
                </c:pt>
                <c:pt idx="3">
                  <c:v>114.89742780862022</c:v>
                </c:pt>
                <c:pt idx="4">
                  <c:v>100.25536321845253</c:v>
                </c:pt>
                <c:pt idx="5">
                  <c:v>105.949653383365</c:v>
                </c:pt>
                <c:pt idx="6">
                  <c:v>111.67609449309407</c:v>
                </c:pt>
                <c:pt idx="7">
                  <c:v>102.94209144308667</c:v>
                </c:pt>
                <c:pt idx="8">
                  <c:v>103.25745170388315</c:v>
                </c:pt>
                <c:pt idx="9">
                  <c:v>101.79496440055375</c:v>
                </c:pt>
                <c:pt idx="10">
                  <c:v>372.71303910158611</c:v>
                </c:pt>
                <c:pt idx="11">
                  <c:v>368.57569407964729</c:v>
                </c:pt>
                <c:pt idx="12">
                  <c:v>376.00284501144256</c:v>
                </c:pt>
                <c:pt idx="13">
                  <c:v>373.98090617392756</c:v>
                </c:pt>
                <c:pt idx="14">
                  <c:v>369.06816020848464</c:v>
                </c:pt>
                <c:pt idx="15">
                  <c:v>404.78276639001228</c:v>
                </c:pt>
                <c:pt idx="16">
                  <c:v>418.90843166589178</c:v>
                </c:pt>
                <c:pt idx="17">
                  <c:v>407.72642786074221</c:v>
                </c:pt>
                <c:pt idx="18">
                  <c:v>392.16689526689191</c:v>
                </c:pt>
                <c:pt idx="19">
                  <c:v>416.75620800642338</c:v>
                </c:pt>
                <c:pt idx="20">
                  <c:v>347.84258946148861</c:v>
                </c:pt>
                <c:pt idx="21">
                  <c:v>351.58549241099712</c:v>
                </c:pt>
                <c:pt idx="22">
                  <c:v>337.40796617160322</c:v>
                </c:pt>
                <c:pt idx="23">
                  <c:v>325.72107982370585</c:v>
                </c:pt>
                <c:pt idx="24">
                  <c:v>351.77329835607583</c:v>
                </c:pt>
                <c:pt idx="25">
                  <c:v>334.38191780467213</c:v>
                </c:pt>
                <c:pt idx="26">
                  <c:v>355.2686453128934</c:v>
                </c:pt>
                <c:pt idx="27">
                  <c:v>339.55514053565247</c:v>
                </c:pt>
                <c:pt idx="28">
                  <c:v>350.11994250695574</c:v>
                </c:pt>
                <c:pt idx="29">
                  <c:v>340.93938886036216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C2C-3F48-9A44-EE7B9BDBD2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28974015"/>
        <c:axId val="1828850767"/>
      </c:scatterChart>
      <c:valAx>
        <c:axId val="182897401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8850767"/>
        <c:crosses val="autoZero"/>
        <c:crossBetween val="midCat"/>
      </c:valAx>
      <c:valAx>
        <c:axId val="1828850767"/>
        <c:scaling>
          <c:orientation val="minMax"/>
          <c:max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8974015"/>
        <c:crosses val="autoZero"/>
        <c:crossBetween val="midCat"/>
        <c:majorUnit val="1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Y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'STable04C-50 KV XRF3'!$Z$62</c:f>
              <c:strCache>
                <c:ptCount val="1"/>
                <c:pt idx="0">
                  <c:v>Y calc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1"/>
                </a:solidFill>
              </a:ln>
              <a:effectLst/>
            </c:spPr>
          </c:marker>
          <c:xVal>
            <c:numRef>
              <c:f>'STable04C-50 KV XRF3'!$Y$63:$Y$93</c:f>
              <c:numCache>
                <c:formatCode>General</c:formatCode>
                <c:ptCount val="31"/>
                <c:pt idx="0">
                  <c:v>16</c:v>
                </c:pt>
                <c:pt idx="1">
                  <c:v>16</c:v>
                </c:pt>
                <c:pt idx="2">
                  <c:v>16</c:v>
                </c:pt>
                <c:pt idx="3">
                  <c:v>16</c:v>
                </c:pt>
                <c:pt idx="4">
                  <c:v>16</c:v>
                </c:pt>
                <c:pt idx="5">
                  <c:v>16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0">
                  <c:v>27.6</c:v>
                </c:pt>
                <c:pt idx="11">
                  <c:v>27.6</c:v>
                </c:pt>
                <c:pt idx="12">
                  <c:v>27.6</c:v>
                </c:pt>
                <c:pt idx="13">
                  <c:v>27.6</c:v>
                </c:pt>
                <c:pt idx="14">
                  <c:v>27.6</c:v>
                </c:pt>
                <c:pt idx="15">
                  <c:v>27.6</c:v>
                </c:pt>
                <c:pt idx="16">
                  <c:v>27.6</c:v>
                </c:pt>
                <c:pt idx="17">
                  <c:v>27.6</c:v>
                </c:pt>
                <c:pt idx="18">
                  <c:v>27.6</c:v>
                </c:pt>
                <c:pt idx="19">
                  <c:v>27.6</c:v>
                </c:pt>
                <c:pt idx="20">
                  <c:v>38</c:v>
                </c:pt>
                <c:pt idx="21">
                  <c:v>38</c:v>
                </c:pt>
                <c:pt idx="22">
                  <c:v>38</c:v>
                </c:pt>
                <c:pt idx="23">
                  <c:v>38</c:v>
                </c:pt>
                <c:pt idx="24">
                  <c:v>38</c:v>
                </c:pt>
                <c:pt idx="25">
                  <c:v>38</c:v>
                </c:pt>
                <c:pt idx="26">
                  <c:v>38</c:v>
                </c:pt>
                <c:pt idx="27">
                  <c:v>38</c:v>
                </c:pt>
                <c:pt idx="28">
                  <c:v>38</c:v>
                </c:pt>
                <c:pt idx="29">
                  <c:v>38</c:v>
                </c:pt>
              </c:numCache>
            </c:numRef>
          </c:xVal>
          <c:yVal>
            <c:numRef>
              <c:f>'STable04C-50 KV XRF3'!$Z$63:$Z$93</c:f>
              <c:numCache>
                <c:formatCode>0.0</c:formatCode>
                <c:ptCount val="31"/>
                <c:pt idx="0">
                  <c:v>15.707740712191752</c:v>
                </c:pt>
                <c:pt idx="1">
                  <c:v>14.87714575865539</c:v>
                </c:pt>
                <c:pt idx="2">
                  <c:v>16.017283855022075</c:v>
                </c:pt>
                <c:pt idx="3">
                  <c:v>15.815983605167148</c:v>
                </c:pt>
                <c:pt idx="4">
                  <c:v>12.514933042847741</c:v>
                </c:pt>
                <c:pt idx="5">
                  <c:v>14.692391071519459</c:v>
                </c:pt>
                <c:pt idx="6">
                  <c:v>18.870210966298494</c:v>
                </c:pt>
                <c:pt idx="7">
                  <c:v>9.3192218252039787</c:v>
                </c:pt>
                <c:pt idx="8">
                  <c:v>12.882526389795666</c:v>
                </c:pt>
                <c:pt idx="9">
                  <c:v>14.6109981761175</c:v>
                </c:pt>
                <c:pt idx="10">
                  <c:v>30.468198833823887</c:v>
                </c:pt>
                <c:pt idx="11">
                  <c:v>30.895392733539882</c:v>
                </c:pt>
                <c:pt idx="12">
                  <c:v>22.70530641860358</c:v>
                </c:pt>
                <c:pt idx="13">
                  <c:v>25.806346078158832</c:v>
                </c:pt>
                <c:pt idx="14">
                  <c:v>29.924743856114482</c:v>
                </c:pt>
                <c:pt idx="15">
                  <c:v>26.206572217309237</c:v>
                </c:pt>
                <c:pt idx="16">
                  <c:v>32.758985151124634</c:v>
                </c:pt>
                <c:pt idx="17">
                  <c:v>31.475107253282868</c:v>
                </c:pt>
                <c:pt idx="18">
                  <c:v>31.565810376157835</c:v>
                </c:pt>
                <c:pt idx="19">
                  <c:v>29.708566187549849</c:v>
                </c:pt>
                <c:pt idx="20">
                  <c:v>44.131099571478408</c:v>
                </c:pt>
                <c:pt idx="21">
                  <c:v>42.10445248114226</c:v>
                </c:pt>
                <c:pt idx="22">
                  <c:v>44.257795879636532</c:v>
                </c:pt>
                <c:pt idx="23">
                  <c:v>41.920455669594105</c:v>
                </c:pt>
                <c:pt idx="24">
                  <c:v>47.712618760809804</c:v>
                </c:pt>
                <c:pt idx="25">
                  <c:v>40.121404693524632</c:v>
                </c:pt>
                <c:pt idx="26">
                  <c:v>41.139929928993531</c:v>
                </c:pt>
                <c:pt idx="27">
                  <c:v>36.659210585688598</c:v>
                </c:pt>
                <c:pt idx="28">
                  <c:v>41.793955805986933</c:v>
                </c:pt>
                <c:pt idx="29">
                  <c:v>45.395937481712885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D64-2E48-B9A0-EACBE33B4EF5}"/>
            </c:ext>
          </c:extLst>
        </c:ser>
        <c:ser>
          <c:idx val="1"/>
          <c:order val="1"/>
          <c:tx>
            <c:strRef>
              <c:f>'STable04C-50 KV XRF3'!$AA$62</c:f>
              <c:strCache>
                <c:ptCount val="1"/>
                <c:pt idx="0">
                  <c:v>Y slope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2"/>
                </a:solidFill>
              </a:ln>
              <a:effectLst/>
            </c:spPr>
          </c:marker>
          <c:xVal>
            <c:numRef>
              <c:f>'STable04C-50 KV XRF3'!$Y$63:$Y$93</c:f>
              <c:numCache>
                <c:formatCode>General</c:formatCode>
                <c:ptCount val="31"/>
                <c:pt idx="0">
                  <c:v>16</c:v>
                </c:pt>
                <c:pt idx="1">
                  <c:v>16</c:v>
                </c:pt>
                <c:pt idx="2">
                  <c:v>16</c:v>
                </c:pt>
                <c:pt idx="3">
                  <c:v>16</c:v>
                </c:pt>
                <c:pt idx="4">
                  <c:v>16</c:v>
                </c:pt>
                <c:pt idx="5">
                  <c:v>16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0">
                  <c:v>27.6</c:v>
                </c:pt>
                <c:pt idx="11">
                  <c:v>27.6</c:v>
                </c:pt>
                <c:pt idx="12">
                  <c:v>27.6</c:v>
                </c:pt>
                <c:pt idx="13">
                  <c:v>27.6</c:v>
                </c:pt>
                <c:pt idx="14">
                  <c:v>27.6</c:v>
                </c:pt>
                <c:pt idx="15">
                  <c:v>27.6</c:v>
                </c:pt>
                <c:pt idx="16">
                  <c:v>27.6</c:v>
                </c:pt>
                <c:pt idx="17">
                  <c:v>27.6</c:v>
                </c:pt>
                <c:pt idx="18">
                  <c:v>27.6</c:v>
                </c:pt>
                <c:pt idx="19">
                  <c:v>27.6</c:v>
                </c:pt>
                <c:pt idx="20">
                  <c:v>38</c:v>
                </c:pt>
                <c:pt idx="21">
                  <c:v>38</c:v>
                </c:pt>
                <c:pt idx="22">
                  <c:v>38</c:v>
                </c:pt>
                <c:pt idx="23">
                  <c:v>38</c:v>
                </c:pt>
                <c:pt idx="24">
                  <c:v>38</c:v>
                </c:pt>
                <c:pt idx="25">
                  <c:v>38</c:v>
                </c:pt>
                <c:pt idx="26">
                  <c:v>38</c:v>
                </c:pt>
                <c:pt idx="27">
                  <c:v>38</c:v>
                </c:pt>
                <c:pt idx="28">
                  <c:v>38</c:v>
                </c:pt>
                <c:pt idx="29">
                  <c:v>38</c:v>
                </c:pt>
              </c:numCache>
            </c:numRef>
          </c:xVal>
          <c:yVal>
            <c:numRef>
              <c:f>'STable04C-50 KV XRF3'!$AA$63:$AA$93</c:f>
              <c:numCache>
                <c:formatCode>0.0</c:formatCode>
                <c:ptCount val="31"/>
                <c:pt idx="0">
                  <c:v>17.535319243695241</c:v>
                </c:pt>
                <c:pt idx="1">
                  <c:v>16.919132614723949</c:v>
                </c:pt>
                <c:pt idx="2">
                  <c:v>17.764957462528272</c:v>
                </c:pt>
                <c:pt idx="3">
                  <c:v>17.615620506120006</c:v>
                </c:pt>
                <c:pt idx="4">
                  <c:v>15.166697346402865</c:v>
                </c:pt>
                <c:pt idx="5">
                  <c:v>16.782070178492869</c:v>
                </c:pt>
                <c:pt idx="6">
                  <c:v>19.881434972912352</c:v>
                </c:pt>
                <c:pt idx="7">
                  <c:v>12.795921417676443</c:v>
                </c:pt>
                <c:pt idx="8">
                  <c:v>15.439400791474062</c:v>
                </c:pt>
                <c:pt idx="9">
                  <c:v>16.721687902358862</c:v>
                </c:pt>
                <c:pt idx="10">
                  <c:v>28.485538593471542</c:v>
                </c:pt>
                <c:pt idx="11">
                  <c:v>28.80245740914982</c:v>
                </c:pt>
                <c:pt idx="12">
                  <c:v>22.726545611350087</c:v>
                </c:pt>
                <c:pt idx="13">
                  <c:v>25.027088331953045</c:v>
                </c:pt>
                <c:pt idx="14">
                  <c:v>28.082370130568322</c:v>
                </c:pt>
                <c:pt idx="15">
                  <c:v>25.324000797480668</c:v>
                </c:pt>
                <c:pt idx="16">
                  <c:v>30.184985348524947</c:v>
                </c:pt>
                <c:pt idx="17">
                  <c:v>29.232525439499948</c:v>
                </c:pt>
                <c:pt idx="18">
                  <c:v>29.299814617315846</c:v>
                </c:pt>
                <c:pt idx="19">
                  <c:v>27.921996186223279</c:v>
                </c:pt>
                <c:pt idx="20">
                  <c:v>38.621522097416744</c:v>
                </c:pt>
                <c:pt idx="21">
                  <c:v>37.118030132540468</c:v>
                </c:pt>
                <c:pt idx="22">
                  <c:v>38.715513242793534</c:v>
                </c:pt>
                <c:pt idx="23">
                  <c:v>36.981529935222142</c:v>
                </c:pt>
                <c:pt idx="24">
                  <c:v>41.278514204669534</c:v>
                </c:pt>
                <c:pt idx="25">
                  <c:v>35.646882822845683</c:v>
                </c:pt>
                <c:pt idx="26">
                  <c:v>36.402487740373395</c:v>
                </c:pt>
                <c:pt idx="27">
                  <c:v>33.078413429829617</c:v>
                </c:pt>
                <c:pt idx="28">
                  <c:v>36.887684524544454</c:v>
                </c:pt>
                <c:pt idx="29">
                  <c:v>39.55985696784208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D64-2E48-B9A0-EACBE33B4E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9642880"/>
        <c:axId val="1829468911"/>
      </c:scatterChart>
      <c:valAx>
        <c:axId val="219642880"/>
        <c:scaling>
          <c:orientation val="minMax"/>
          <c:max val="6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9468911"/>
        <c:crosses val="autoZero"/>
        <c:crossBetween val="midCat"/>
      </c:valAx>
      <c:valAx>
        <c:axId val="18294689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964288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Zr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'STable04C-50 KV XRF3'!$AD$62</c:f>
              <c:strCache>
                <c:ptCount val="1"/>
                <c:pt idx="0">
                  <c:v>Zr calc 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1"/>
                </a:solidFill>
              </a:ln>
              <a:effectLst/>
            </c:spPr>
          </c:marker>
          <c:xVal>
            <c:numRef>
              <c:f>'STable04C-50 KV XRF3'!$AC$63:$AC$93</c:f>
              <c:numCache>
                <c:formatCode>General</c:formatCode>
                <c:ptCount val="31"/>
                <c:pt idx="0">
                  <c:v>22</c:v>
                </c:pt>
                <c:pt idx="1">
                  <c:v>22</c:v>
                </c:pt>
                <c:pt idx="2">
                  <c:v>22</c:v>
                </c:pt>
                <c:pt idx="3">
                  <c:v>22</c:v>
                </c:pt>
                <c:pt idx="4">
                  <c:v>22</c:v>
                </c:pt>
                <c:pt idx="5">
                  <c:v>22</c:v>
                </c:pt>
                <c:pt idx="6">
                  <c:v>22</c:v>
                </c:pt>
                <c:pt idx="7">
                  <c:v>22</c:v>
                </c:pt>
                <c:pt idx="8">
                  <c:v>22</c:v>
                </c:pt>
                <c:pt idx="9">
                  <c:v>22</c:v>
                </c:pt>
                <c:pt idx="10">
                  <c:v>179</c:v>
                </c:pt>
                <c:pt idx="11">
                  <c:v>179</c:v>
                </c:pt>
                <c:pt idx="12">
                  <c:v>179</c:v>
                </c:pt>
                <c:pt idx="13">
                  <c:v>179</c:v>
                </c:pt>
                <c:pt idx="14">
                  <c:v>179</c:v>
                </c:pt>
                <c:pt idx="15">
                  <c:v>179</c:v>
                </c:pt>
                <c:pt idx="16">
                  <c:v>179</c:v>
                </c:pt>
                <c:pt idx="17">
                  <c:v>179</c:v>
                </c:pt>
                <c:pt idx="18">
                  <c:v>179</c:v>
                </c:pt>
                <c:pt idx="19">
                  <c:v>179</c:v>
                </c:pt>
                <c:pt idx="20">
                  <c:v>190</c:v>
                </c:pt>
                <c:pt idx="21">
                  <c:v>190</c:v>
                </c:pt>
                <c:pt idx="22">
                  <c:v>190</c:v>
                </c:pt>
                <c:pt idx="23">
                  <c:v>190</c:v>
                </c:pt>
                <c:pt idx="24">
                  <c:v>190</c:v>
                </c:pt>
                <c:pt idx="25">
                  <c:v>190</c:v>
                </c:pt>
                <c:pt idx="26">
                  <c:v>190</c:v>
                </c:pt>
                <c:pt idx="27">
                  <c:v>190</c:v>
                </c:pt>
                <c:pt idx="28">
                  <c:v>190</c:v>
                </c:pt>
                <c:pt idx="29">
                  <c:v>190</c:v>
                </c:pt>
              </c:numCache>
            </c:numRef>
          </c:xVal>
          <c:yVal>
            <c:numRef>
              <c:f>'STable04C-50 KV XRF3'!$AD$63:$AD$93</c:f>
              <c:numCache>
                <c:formatCode>0</c:formatCode>
                <c:ptCount val="31"/>
                <c:pt idx="0">
                  <c:v>26.678331843061315</c:v>
                </c:pt>
                <c:pt idx="1">
                  <c:v>23.944962725237321</c:v>
                </c:pt>
                <c:pt idx="2">
                  <c:v>21.568450981085853</c:v>
                </c:pt>
                <c:pt idx="3">
                  <c:v>23.700306230458001</c:v>
                </c:pt>
                <c:pt idx="4">
                  <c:v>23.394688769923601</c:v>
                </c:pt>
                <c:pt idx="5">
                  <c:v>24.065381655322113</c:v>
                </c:pt>
                <c:pt idx="6">
                  <c:v>31.871299941487081</c:v>
                </c:pt>
                <c:pt idx="7">
                  <c:v>26.535943746270643</c:v>
                </c:pt>
                <c:pt idx="8">
                  <c:v>27.257813358282547</c:v>
                </c:pt>
                <c:pt idx="9">
                  <c:v>30.127012792747017</c:v>
                </c:pt>
                <c:pt idx="10">
                  <c:v>158.82009741836043</c:v>
                </c:pt>
                <c:pt idx="11">
                  <c:v>160.79931060245568</c:v>
                </c:pt>
                <c:pt idx="12">
                  <c:v>160.92516594397469</c:v>
                </c:pt>
                <c:pt idx="13">
                  <c:v>163.84516501070956</c:v>
                </c:pt>
                <c:pt idx="14">
                  <c:v>152.00896988183118</c:v>
                </c:pt>
                <c:pt idx="15">
                  <c:v>170.8444063505078</c:v>
                </c:pt>
                <c:pt idx="16">
                  <c:v>171.06080469975191</c:v>
                </c:pt>
                <c:pt idx="17">
                  <c:v>165.12178100495464</c:v>
                </c:pt>
                <c:pt idx="18">
                  <c:v>169.63140161745744</c:v>
                </c:pt>
                <c:pt idx="19">
                  <c:v>171.09940977530169</c:v>
                </c:pt>
                <c:pt idx="20">
                  <c:v>179.09693078817867</c:v>
                </c:pt>
                <c:pt idx="21">
                  <c:v>200.00226522398694</c:v>
                </c:pt>
                <c:pt idx="22">
                  <c:v>191.13366052275146</c:v>
                </c:pt>
                <c:pt idx="23">
                  <c:v>175.85516279545357</c:v>
                </c:pt>
                <c:pt idx="24">
                  <c:v>182.17425762900677</c:v>
                </c:pt>
                <c:pt idx="25">
                  <c:v>180.59321032117836</c:v>
                </c:pt>
                <c:pt idx="26">
                  <c:v>196.8547475212485</c:v>
                </c:pt>
                <c:pt idx="27">
                  <c:v>187.54854657942462</c:v>
                </c:pt>
                <c:pt idx="28">
                  <c:v>195.89834995449471</c:v>
                </c:pt>
                <c:pt idx="29">
                  <c:v>190.9248212427062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CF3-F244-96C4-940C6F535363}"/>
            </c:ext>
          </c:extLst>
        </c:ser>
        <c:ser>
          <c:idx val="1"/>
          <c:order val="1"/>
          <c:tx>
            <c:strRef>
              <c:f>'STable04C-50 KV XRF3'!$AE$62</c:f>
              <c:strCache>
                <c:ptCount val="1"/>
                <c:pt idx="0">
                  <c:v>Zr slope 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2"/>
                </a:solidFill>
              </a:ln>
              <a:effectLst/>
            </c:spPr>
          </c:marker>
          <c:xVal>
            <c:numRef>
              <c:f>'STable04C-50 KV XRF3'!$AC$63:$AC$93</c:f>
              <c:numCache>
                <c:formatCode>General</c:formatCode>
                <c:ptCount val="31"/>
                <c:pt idx="0">
                  <c:v>22</c:v>
                </c:pt>
                <c:pt idx="1">
                  <c:v>22</c:v>
                </c:pt>
                <c:pt idx="2">
                  <c:v>22</c:v>
                </c:pt>
                <c:pt idx="3">
                  <c:v>22</c:v>
                </c:pt>
                <c:pt idx="4">
                  <c:v>22</c:v>
                </c:pt>
                <c:pt idx="5">
                  <c:v>22</c:v>
                </c:pt>
                <c:pt idx="6">
                  <c:v>22</c:v>
                </c:pt>
                <c:pt idx="7">
                  <c:v>22</c:v>
                </c:pt>
                <c:pt idx="8">
                  <c:v>22</c:v>
                </c:pt>
                <c:pt idx="9">
                  <c:v>22</c:v>
                </c:pt>
                <c:pt idx="10">
                  <c:v>179</c:v>
                </c:pt>
                <c:pt idx="11">
                  <c:v>179</c:v>
                </c:pt>
                <c:pt idx="12">
                  <c:v>179</c:v>
                </c:pt>
                <c:pt idx="13">
                  <c:v>179</c:v>
                </c:pt>
                <c:pt idx="14">
                  <c:v>179</c:v>
                </c:pt>
                <c:pt idx="15">
                  <c:v>179</c:v>
                </c:pt>
                <c:pt idx="16">
                  <c:v>179</c:v>
                </c:pt>
                <c:pt idx="17">
                  <c:v>179</c:v>
                </c:pt>
                <c:pt idx="18">
                  <c:v>179</c:v>
                </c:pt>
                <c:pt idx="19">
                  <c:v>179</c:v>
                </c:pt>
                <c:pt idx="20">
                  <c:v>190</c:v>
                </c:pt>
                <c:pt idx="21">
                  <c:v>190</c:v>
                </c:pt>
                <c:pt idx="22">
                  <c:v>190</c:v>
                </c:pt>
                <c:pt idx="23">
                  <c:v>190</c:v>
                </c:pt>
                <c:pt idx="24">
                  <c:v>190</c:v>
                </c:pt>
                <c:pt idx="25">
                  <c:v>190</c:v>
                </c:pt>
                <c:pt idx="26">
                  <c:v>190</c:v>
                </c:pt>
                <c:pt idx="27">
                  <c:v>190</c:v>
                </c:pt>
                <c:pt idx="28">
                  <c:v>190</c:v>
                </c:pt>
                <c:pt idx="29">
                  <c:v>190</c:v>
                </c:pt>
              </c:numCache>
            </c:numRef>
          </c:xVal>
          <c:yVal>
            <c:numRef>
              <c:f>'STable04C-50 KV XRF3'!$AE$63:$AE$93</c:f>
              <c:numCache>
                <c:formatCode>0</c:formatCode>
                <c:ptCount val="31"/>
                <c:pt idx="0">
                  <c:v>24.680136888937255</c:v>
                </c:pt>
                <c:pt idx="1">
                  <c:v>21.775818902056209</c:v>
                </c:pt>
                <c:pt idx="2">
                  <c:v>19.250676666576549</c:v>
                </c:pt>
                <c:pt idx="3">
                  <c:v>21.515861235248106</c:v>
                </c:pt>
                <c:pt idx="4">
                  <c:v>21.191130015469938</c:v>
                </c:pt>
                <c:pt idx="5">
                  <c:v>21.903769006681909</c:v>
                </c:pt>
                <c:pt idx="6">
                  <c:v>30.197880744024069</c:v>
                </c:pt>
                <c:pt idx="7">
                  <c:v>24.528843634056216</c:v>
                </c:pt>
                <c:pt idx="8">
                  <c:v>25.295860018589764</c:v>
                </c:pt>
                <c:pt idx="9">
                  <c:v>28.344503347119776</c:v>
                </c:pt>
                <c:pt idx="10">
                  <c:v>165.08624013930401</c:v>
                </c:pt>
                <c:pt idx="11">
                  <c:v>167.18923618654699</c:v>
                </c:pt>
                <c:pt idx="12">
                  <c:v>167.32296270366288</c:v>
                </c:pt>
                <c:pt idx="13">
                  <c:v>170.42558274714435</c:v>
                </c:pt>
                <c:pt idx="14">
                  <c:v>157.84913480790601</c:v>
                </c:pt>
                <c:pt idx="15">
                  <c:v>177.86256679190458</c:v>
                </c:pt>
                <c:pt idx="16">
                  <c:v>178.09249900777061</c:v>
                </c:pt>
                <c:pt idx="17">
                  <c:v>171.7820401572499</c:v>
                </c:pt>
                <c:pt idx="18">
                  <c:v>176.57369898352948</c:v>
                </c:pt>
                <c:pt idx="19">
                  <c:v>178.13351850073735</c:v>
                </c:pt>
                <c:pt idx="20">
                  <c:v>186.63121607721718</c:v>
                </c:pt>
                <c:pt idx="21">
                  <c:v>208.84400044935379</c:v>
                </c:pt>
                <c:pt idx="22">
                  <c:v>199.42074034724175</c:v>
                </c:pt>
                <c:pt idx="23">
                  <c:v>183.18670321242632</c:v>
                </c:pt>
                <c:pt idx="24">
                  <c:v>189.90100340196895</c:v>
                </c:pt>
                <c:pt idx="25">
                  <c:v>188.221075102387</c:v>
                </c:pt>
                <c:pt idx="26">
                  <c:v>205.49963242438423</c:v>
                </c:pt>
                <c:pt idx="27">
                  <c:v>195.61140817811588</c:v>
                </c:pt>
                <c:pt idx="28">
                  <c:v>204.48342036666421</c:v>
                </c:pt>
                <c:pt idx="29">
                  <c:v>199.19883995572582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CF3-F244-96C4-940C6F5353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4989152"/>
        <c:axId val="1760006655"/>
      </c:scatterChart>
      <c:valAx>
        <c:axId val="194989152"/>
        <c:scaling>
          <c:orientation val="minMax"/>
          <c:max val="25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0006655"/>
        <c:crosses val="autoZero"/>
        <c:crossBetween val="midCat"/>
      </c:valAx>
      <c:valAx>
        <c:axId val="17600066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98915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Nb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'STable04C-50 KV XRF3'!$AH$62</c:f>
              <c:strCache>
                <c:ptCount val="1"/>
                <c:pt idx="0">
                  <c:v>Nb calc 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1"/>
                </a:solidFill>
              </a:ln>
              <a:effectLst/>
            </c:spPr>
          </c:marker>
          <c:xVal>
            <c:numRef>
              <c:f>'STable04C-50 KV XRF3'!$AG$63:$AG$93</c:f>
              <c:numCache>
                <c:formatCode>General</c:formatCode>
                <c:ptCount val="31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19</c:v>
                </c:pt>
                <c:pt idx="11">
                  <c:v>19</c:v>
                </c:pt>
                <c:pt idx="12">
                  <c:v>19</c:v>
                </c:pt>
                <c:pt idx="13">
                  <c:v>19</c:v>
                </c:pt>
                <c:pt idx="14">
                  <c:v>19</c:v>
                </c:pt>
                <c:pt idx="15">
                  <c:v>19</c:v>
                </c:pt>
                <c:pt idx="16">
                  <c:v>19</c:v>
                </c:pt>
                <c:pt idx="17">
                  <c:v>19</c:v>
                </c:pt>
                <c:pt idx="18">
                  <c:v>19</c:v>
                </c:pt>
                <c:pt idx="19">
                  <c:v>19</c:v>
                </c:pt>
                <c:pt idx="20">
                  <c:v>14</c:v>
                </c:pt>
                <c:pt idx="21">
                  <c:v>14</c:v>
                </c:pt>
                <c:pt idx="22">
                  <c:v>14</c:v>
                </c:pt>
                <c:pt idx="23">
                  <c:v>14</c:v>
                </c:pt>
                <c:pt idx="24">
                  <c:v>14</c:v>
                </c:pt>
                <c:pt idx="25">
                  <c:v>14</c:v>
                </c:pt>
                <c:pt idx="26">
                  <c:v>14</c:v>
                </c:pt>
                <c:pt idx="27">
                  <c:v>14</c:v>
                </c:pt>
                <c:pt idx="28">
                  <c:v>14</c:v>
                </c:pt>
                <c:pt idx="29">
                  <c:v>14</c:v>
                </c:pt>
              </c:numCache>
            </c:numRef>
          </c:xVal>
          <c:yVal>
            <c:numRef>
              <c:f>'STable04C-50 KV XRF3'!$AH$63:$AH$93</c:f>
              <c:numCache>
                <c:formatCode>0.0</c:formatCode>
                <c:ptCount val="31"/>
                <c:pt idx="0">
                  <c:v>3.7452901660941413</c:v>
                </c:pt>
                <c:pt idx="1">
                  <c:v>1.1998995740236844</c:v>
                </c:pt>
                <c:pt idx="2">
                  <c:v>1.0786998758147126</c:v>
                </c:pt>
                <c:pt idx="3">
                  <c:v>1.1611298445456293</c:v>
                </c:pt>
                <c:pt idx="4">
                  <c:v>-0.36837001085862869</c:v>
                </c:pt>
                <c:pt idx="5">
                  <c:v>3.4481657728782484</c:v>
                </c:pt>
                <c:pt idx="6">
                  <c:v>0.31612763263644833</c:v>
                </c:pt>
                <c:pt idx="7">
                  <c:v>4.7818075554963713</c:v>
                </c:pt>
                <c:pt idx="8">
                  <c:v>0.76372053131381012</c:v>
                </c:pt>
                <c:pt idx="9">
                  <c:v>4.0254225187694619</c:v>
                </c:pt>
                <c:pt idx="10">
                  <c:v>16.627041134429337</c:v>
                </c:pt>
                <c:pt idx="11">
                  <c:v>21.466179526038673</c:v>
                </c:pt>
                <c:pt idx="12">
                  <c:v>18.585049529147568</c:v>
                </c:pt>
                <c:pt idx="13">
                  <c:v>19.669411658114687</c:v>
                </c:pt>
                <c:pt idx="14">
                  <c:v>25.999281922928358</c:v>
                </c:pt>
                <c:pt idx="15">
                  <c:v>17.958709032510374</c:v>
                </c:pt>
                <c:pt idx="16">
                  <c:v>21.803563574394982</c:v>
                </c:pt>
                <c:pt idx="17">
                  <c:v>19.776948270401476</c:v>
                </c:pt>
                <c:pt idx="18">
                  <c:v>21.679861092700282</c:v>
                </c:pt>
                <c:pt idx="19">
                  <c:v>20.841175738663644</c:v>
                </c:pt>
                <c:pt idx="20">
                  <c:v>12.70360495325613</c:v>
                </c:pt>
                <c:pt idx="21">
                  <c:v>17.263953296071165</c:v>
                </c:pt>
                <c:pt idx="22">
                  <c:v>15.683263921313651</c:v>
                </c:pt>
                <c:pt idx="23">
                  <c:v>13.440266455262293</c:v>
                </c:pt>
                <c:pt idx="24">
                  <c:v>12.992592192265162</c:v>
                </c:pt>
                <c:pt idx="25">
                  <c:v>16.069257038718789</c:v>
                </c:pt>
                <c:pt idx="26">
                  <c:v>13.451061289724951</c:v>
                </c:pt>
                <c:pt idx="27">
                  <c:v>9.2507903001715093</c:v>
                </c:pt>
                <c:pt idx="28">
                  <c:v>12.538286866946331</c:v>
                </c:pt>
                <c:pt idx="29">
                  <c:v>15.766680652388457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AF7-3C44-A007-9F9B8DBDEF44}"/>
            </c:ext>
          </c:extLst>
        </c:ser>
        <c:ser>
          <c:idx val="1"/>
          <c:order val="1"/>
          <c:tx>
            <c:strRef>
              <c:f>'STable04C-50 KV XRF3'!$AI$62</c:f>
              <c:strCache>
                <c:ptCount val="1"/>
                <c:pt idx="0">
                  <c:v>Nb slope 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2"/>
                </a:solidFill>
              </a:ln>
              <a:effectLst/>
            </c:spPr>
          </c:marker>
          <c:xVal>
            <c:numRef>
              <c:f>'STable04C-50 KV XRF3'!$AG$63:$AG$93</c:f>
              <c:numCache>
                <c:formatCode>General</c:formatCode>
                <c:ptCount val="31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19</c:v>
                </c:pt>
                <c:pt idx="11">
                  <c:v>19</c:v>
                </c:pt>
                <c:pt idx="12">
                  <c:v>19</c:v>
                </c:pt>
                <c:pt idx="13">
                  <c:v>19</c:v>
                </c:pt>
                <c:pt idx="14">
                  <c:v>19</c:v>
                </c:pt>
                <c:pt idx="15">
                  <c:v>19</c:v>
                </c:pt>
                <c:pt idx="16">
                  <c:v>19</c:v>
                </c:pt>
                <c:pt idx="17">
                  <c:v>19</c:v>
                </c:pt>
                <c:pt idx="18">
                  <c:v>19</c:v>
                </c:pt>
                <c:pt idx="19">
                  <c:v>19</c:v>
                </c:pt>
                <c:pt idx="20">
                  <c:v>14</c:v>
                </c:pt>
                <c:pt idx="21">
                  <c:v>14</c:v>
                </c:pt>
                <c:pt idx="22">
                  <c:v>14</c:v>
                </c:pt>
                <c:pt idx="23">
                  <c:v>14</c:v>
                </c:pt>
                <c:pt idx="24">
                  <c:v>14</c:v>
                </c:pt>
                <c:pt idx="25">
                  <c:v>14</c:v>
                </c:pt>
                <c:pt idx="26">
                  <c:v>14</c:v>
                </c:pt>
                <c:pt idx="27">
                  <c:v>14</c:v>
                </c:pt>
                <c:pt idx="28">
                  <c:v>14</c:v>
                </c:pt>
                <c:pt idx="29">
                  <c:v>14</c:v>
                </c:pt>
              </c:numCache>
            </c:numRef>
          </c:xVal>
          <c:yVal>
            <c:numRef>
              <c:f>'STable04C-50 KV XRF3'!$AI$63:$AI$93</c:f>
              <c:numCache>
                <c:formatCode>0.0</c:formatCode>
                <c:ptCount val="31"/>
                <c:pt idx="0">
                  <c:v>4.4237861441146418</c:v>
                </c:pt>
                <c:pt idx="1">
                  <c:v>2.2234422908401008</c:v>
                </c:pt>
                <c:pt idx="2">
                  <c:v>2.1186721185122779</c:v>
                </c:pt>
                <c:pt idx="3">
                  <c:v>2.1899280882592049</c:v>
                </c:pt>
                <c:pt idx="4">
                  <c:v>0.86776338162941646</c:v>
                </c:pt>
                <c:pt idx="5">
                  <c:v>4.1669391854171449</c:v>
                </c:pt>
                <c:pt idx="6">
                  <c:v>1.459472248291092</c:v>
                </c:pt>
                <c:pt idx="7">
                  <c:v>5.3197958463930739</c:v>
                </c:pt>
                <c:pt idx="8">
                  <c:v>1.84639058076319</c:v>
                </c:pt>
                <c:pt idx="9">
                  <c:v>4.6659444604974727</c:v>
                </c:pt>
                <c:pt idx="10">
                  <c:v>15.559319390324246</c:v>
                </c:pt>
                <c:pt idx="11">
                  <c:v>19.742476367604269</c:v>
                </c:pt>
                <c:pt idx="12">
                  <c:v>17.251905097759341</c:v>
                </c:pt>
                <c:pt idx="13">
                  <c:v>18.189273827191045</c:v>
                </c:pt>
                <c:pt idx="14">
                  <c:v>23.661082818941466</c:v>
                </c:pt>
                <c:pt idx="15">
                  <c:v>16.710469741580251</c:v>
                </c:pt>
                <c:pt idx="16">
                  <c:v>20.034125483974194</c:v>
                </c:pt>
                <c:pt idx="17">
                  <c:v>18.282233047117579</c:v>
                </c:pt>
                <c:pt idx="18">
                  <c:v>19.927191799187398</c:v>
                </c:pt>
                <c:pt idx="19">
                  <c:v>19.202196519745897</c:v>
                </c:pt>
                <c:pt idx="20">
                  <c:v>12.167734337777448</c:v>
                </c:pt>
                <c:pt idx="21">
                  <c:v>16.109893343221771</c:v>
                </c:pt>
                <c:pt idx="22">
                  <c:v>14.743478239575547</c:v>
                </c:pt>
                <c:pt idx="23">
                  <c:v>12.804535861650757</c:v>
                </c:pt>
                <c:pt idx="24">
                  <c:v>12.417547194401184</c:v>
                </c:pt>
                <c:pt idx="25">
                  <c:v>15.077147102002598</c:v>
                </c:pt>
                <c:pt idx="26">
                  <c:v>12.813867375537475</c:v>
                </c:pt>
                <c:pt idx="27">
                  <c:v>9.1829745441022474</c:v>
                </c:pt>
                <c:pt idx="28">
                  <c:v>12.024826354939737</c:v>
                </c:pt>
                <c:pt idx="29">
                  <c:v>14.815587208647914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AF7-3C44-A007-9F9B8DBDEF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28862159"/>
        <c:axId val="211019840"/>
      </c:scatterChart>
      <c:valAx>
        <c:axId val="1828862159"/>
        <c:scaling>
          <c:orientation val="minMax"/>
          <c:max val="3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1019840"/>
        <c:crosses val="autoZero"/>
        <c:crossBetween val="midCat"/>
      </c:valAx>
      <c:valAx>
        <c:axId val="211019840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8862159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Ba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'STable04C-50 KV XRF3'!$AL$62</c:f>
              <c:strCache>
                <c:ptCount val="1"/>
                <c:pt idx="0">
                  <c:v>Ba calc 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'STable04C-50 KV XRF3'!$AK$63:$AK$93</c:f>
              <c:numCache>
                <c:formatCode>General</c:formatCode>
                <c:ptCount val="31"/>
                <c:pt idx="0">
                  <c:v>7.7</c:v>
                </c:pt>
                <c:pt idx="1">
                  <c:v>7.7</c:v>
                </c:pt>
                <c:pt idx="2">
                  <c:v>7.7</c:v>
                </c:pt>
                <c:pt idx="3">
                  <c:v>7.7</c:v>
                </c:pt>
                <c:pt idx="4">
                  <c:v>7.7</c:v>
                </c:pt>
                <c:pt idx="5">
                  <c:v>7.7</c:v>
                </c:pt>
                <c:pt idx="6">
                  <c:v>7.7</c:v>
                </c:pt>
                <c:pt idx="7">
                  <c:v>7.7</c:v>
                </c:pt>
                <c:pt idx="8">
                  <c:v>7.7</c:v>
                </c:pt>
                <c:pt idx="9">
                  <c:v>7.7</c:v>
                </c:pt>
                <c:pt idx="10">
                  <c:v>139</c:v>
                </c:pt>
                <c:pt idx="11">
                  <c:v>139</c:v>
                </c:pt>
                <c:pt idx="12">
                  <c:v>139</c:v>
                </c:pt>
                <c:pt idx="13">
                  <c:v>139</c:v>
                </c:pt>
                <c:pt idx="14">
                  <c:v>139</c:v>
                </c:pt>
                <c:pt idx="15">
                  <c:v>139</c:v>
                </c:pt>
                <c:pt idx="16">
                  <c:v>139</c:v>
                </c:pt>
                <c:pt idx="17">
                  <c:v>139</c:v>
                </c:pt>
                <c:pt idx="18">
                  <c:v>139</c:v>
                </c:pt>
                <c:pt idx="19">
                  <c:v>139</c:v>
                </c:pt>
                <c:pt idx="20">
                  <c:v>681</c:v>
                </c:pt>
                <c:pt idx="21">
                  <c:v>681</c:v>
                </c:pt>
                <c:pt idx="22">
                  <c:v>681</c:v>
                </c:pt>
                <c:pt idx="23">
                  <c:v>681</c:v>
                </c:pt>
                <c:pt idx="24">
                  <c:v>681</c:v>
                </c:pt>
                <c:pt idx="25">
                  <c:v>681</c:v>
                </c:pt>
                <c:pt idx="26">
                  <c:v>681</c:v>
                </c:pt>
                <c:pt idx="27">
                  <c:v>681</c:v>
                </c:pt>
                <c:pt idx="28">
                  <c:v>681</c:v>
                </c:pt>
                <c:pt idx="29">
                  <c:v>681</c:v>
                </c:pt>
              </c:numCache>
            </c:numRef>
          </c:xVal>
          <c:yVal>
            <c:numRef>
              <c:f>'STable04C-50 KV XRF3'!$AL$63:$AL$93</c:f>
              <c:numCache>
                <c:formatCode>0</c:formatCode>
                <c:ptCount val="31"/>
                <c:pt idx="0">
                  <c:v>75.783095018514643</c:v>
                </c:pt>
                <c:pt idx="1">
                  <c:v>47.575551148712577</c:v>
                </c:pt>
                <c:pt idx="2">
                  <c:v>45.221349382480987</c:v>
                </c:pt>
                <c:pt idx="3">
                  <c:v>72.485125129465857</c:v>
                </c:pt>
                <c:pt idx="4">
                  <c:v>62.550996169304568</c:v>
                </c:pt>
                <c:pt idx="5">
                  <c:v>57.30712675903424</c:v>
                </c:pt>
                <c:pt idx="6">
                  <c:v>65.598868676850358</c:v>
                </c:pt>
                <c:pt idx="7">
                  <c:v>48.321641726484238</c:v>
                </c:pt>
                <c:pt idx="8">
                  <c:v>78.332262514729464</c:v>
                </c:pt>
                <c:pt idx="9">
                  <c:v>49.4146340841368</c:v>
                </c:pt>
                <c:pt idx="10">
                  <c:v>177.37821801370808</c:v>
                </c:pt>
                <c:pt idx="11">
                  <c:v>139.36397830005566</c:v>
                </c:pt>
                <c:pt idx="12">
                  <c:v>169.68451442502601</c:v>
                </c:pt>
                <c:pt idx="13">
                  <c:v>160.03350186018108</c:v>
                </c:pt>
                <c:pt idx="14">
                  <c:v>142.98629120550774</c:v>
                </c:pt>
                <c:pt idx="15">
                  <c:v>155.04085620916621</c:v>
                </c:pt>
                <c:pt idx="16">
                  <c:v>155.26383176698153</c:v>
                </c:pt>
                <c:pt idx="17">
                  <c:v>153.88182994588439</c:v>
                </c:pt>
                <c:pt idx="18">
                  <c:v>162.42571369783644</c:v>
                </c:pt>
                <c:pt idx="19">
                  <c:v>149.15467008546085</c:v>
                </c:pt>
                <c:pt idx="20">
                  <c:v>631.56269393182356</c:v>
                </c:pt>
                <c:pt idx="21">
                  <c:v>648.12714436947283</c:v>
                </c:pt>
                <c:pt idx="22">
                  <c:v>642.92340209365091</c:v>
                </c:pt>
                <c:pt idx="23">
                  <c:v>597.72864782301644</c:v>
                </c:pt>
                <c:pt idx="24">
                  <c:v>617.8641816384328</c:v>
                </c:pt>
                <c:pt idx="25">
                  <c:v>628.66154726910156</c:v>
                </c:pt>
                <c:pt idx="26">
                  <c:v>651.41871869853742</c:v>
                </c:pt>
                <c:pt idx="27">
                  <c:v>602.74837038138378</c:v>
                </c:pt>
                <c:pt idx="28">
                  <c:v>658.52092577462417</c:v>
                </c:pt>
                <c:pt idx="29">
                  <c:v>608.992785262805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3E6-5C40-B6C5-F8974EA13D62}"/>
            </c:ext>
          </c:extLst>
        </c:ser>
        <c:ser>
          <c:idx val="1"/>
          <c:order val="1"/>
          <c:tx>
            <c:strRef>
              <c:f>'STable04C-50 KV XRF3'!$AM$62</c:f>
              <c:strCache>
                <c:ptCount val="1"/>
                <c:pt idx="0">
                  <c:v>Ba slope 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2"/>
                </a:solidFill>
              </a:ln>
              <a:effectLst/>
            </c:spPr>
          </c:marker>
          <c:xVal>
            <c:numRef>
              <c:f>'STable04C-50 KV XRF3'!$AK$63:$AK$93</c:f>
              <c:numCache>
                <c:formatCode>General</c:formatCode>
                <c:ptCount val="31"/>
                <c:pt idx="0">
                  <c:v>7.7</c:v>
                </c:pt>
                <c:pt idx="1">
                  <c:v>7.7</c:v>
                </c:pt>
                <c:pt idx="2">
                  <c:v>7.7</c:v>
                </c:pt>
                <c:pt idx="3">
                  <c:v>7.7</c:v>
                </c:pt>
                <c:pt idx="4">
                  <c:v>7.7</c:v>
                </c:pt>
                <c:pt idx="5">
                  <c:v>7.7</c:v>
                </c:pt>
                <c:pt idx="6">
                  <c:v>7.7</c:v>
                </c:pt>
                <c:pt idx="7">
                  <c:v>7.7</c:v>
                </c:pt>
                <c:pt idx="8">
                  <c:v>7.7</c:v>
                </c:pt>
                <c:pt idx="9">
                  <c:v>7.7</c:v>
                </c:pt>
                <c:pt idx="10">
                  <c:v>139</c:v>
                </c:pt>
                <c:pt idx="11">
                  <c:v>139</c:v>
                </c:pt>
                <c:pt idx="12">
                  <c:v>139</c:v>
                </c:pt>
                <c:pt idx="13">
                  <c:v>139</c:v>
                </c:pt>
                <c:pt idx="14">
                  <c:v>139</c:v>
                </c:pt>
                <c:pt idx="15">
                  <c:v>139</c:v>
                </c:pt>
                <c:pt idx="16">
                  <c:v>139</c:v>
                </c:pt>
                <c:pt idx="17">
                  <c:v>139</c:v>
                </c:pt>
                <c:pt idx="18">
                  <c:v>139</c:v>
                </c:pt>
                <c:pt idx="19">
                  <c:v>139</c:v>
                </c:pt>
                <c:pt idx="20">
                  <c:v>681</c:v>
                </c:pt>
                <c:pt idx="21">
                  <c:v>681</c:v>
                </c:pt>
                <c:pt idx="22">
                  <c:v>681</c:v>
                </c:pt>
                <c:pt idx="23">
                  <c:v>681</c:v>
                </c:pt>
                <c:pt idx="24">
                  <c:v>681</c:v>
                </c:pt>
                <c:pt idx="25">
                  <c:v>681</c:v>
                </c:pt>
                <c:pt idx="26">
                  <c:v>681</c:v>
                </c:pt>
                <c:pt idx="27">
                  <c:v>681</c:v>
                </c:pt>
                <c:pt idx="28">
                  <c:v>681</c:v>
                </c:pt>
                <c:pt idx="29">
                  <c:v>681</c:v>
                </c:pt>
              </c:numCache>
            </c:numRef>
          </c:xVal>
          <c:yVal>
            <c:numRef>
              <c:f>'STable04C-50 KV XRF3'!$AM$63:$AM$93</c:f>
              <c:numCache>
                <c:formatCode>0</c:formatCode>
                <c:ptCount val="31"/>
                <c:pt idx="0">
                  <c:v>35.143482661302244</c:v>
                </c:pt>
                <c:pt idx="1">
                  <c:v>2.1919823568735595</c:v>
                </c:pt>
                <c:pt idx="2">
                  <c:v>-0.55815003943603614</c:v>
                </c:pt>
                <c:pt idx="3">
                  <c:v>31.290858827600474</c:v>
                </c:pt>
                <c:pt idx="4">
                  <c:v>19.686003936089293</c:v>
                </c:pt>
                <c:pt idx="5">
                  <c:v>13.560218392106037</c:v>
                </c:pt>
                <c:pt idx="6">
                  <c:v>23.246468906872295</c:v>
                </c:pt>
                <c:pt idx="7">
                  <c:v>3.0635507576549443</c:v>
                </c:pt>
                <c:pt idx="8">
                  <c:v>38.121370204977694</c:v>
                </c:pt>
                <c:pt idx="9">
                  <c:v>4.3403630236276598</c:v>
                </c:pt>
                <c:pt idx="10">
                  <c:v>153.82491560550551</c:v>
                </c:pt>
                <c:pt idx="11">
                  <c:v>109.41742528026464</c:v>
                </c:pt>
                <c:pt idx="12">
                  <c:v>144.83728175426299</c:v>
                </c:pt>
                <c:pt idx="13">
                  <c:v>133.56315789093054</c:v>
                </c:pt>
                <c:pt idx="14">
                  <c:v>113.6489402734762</c:v>
                </c:pt>
                <c:pt idx="15">
                  <c:v>127.73084702229639</c:v>
                </c:pt>
                <c:pt idx="16">
                  <c:v>127.99132270196367</c:v>
                </c:pt>
                <c:pt idx="17">
                  <c:v>126.37689524104053</c:v>
                </c:pt>
                <c:pt idx="18">
                  <c:v>136.35769290825075</c:v>
                </c:pt>
                <c:pt idx="19">
                  <c:v>120.8547196734404</c:v>
                </c:pt>
                <c:pt idx="20">
                  <c:v>684.3943251776966</c:v>
                </c:pt>
                <c:pt idx="21">
                  <c:v>703.74459176447431</c:v>
                </c:pt>
                <c:pt idx="22">
                  <c:v>697.66568195306445</c:v>
                </c:pt>
                <c:pt idx="23">
                  <c:v>644.87005515261444</c:v>
                </c:pt>
                <c:pt idx="24">
                  <c:v>668.39199140169126</c:v>
                </c:pt>
                <c:pt idx="25">
                  <c:v>681.00526246521372</c:v>
                </c:pt>
                <c:pt idx="26">
                  <c:v>707.58974443025954</c:v>
                </c:pt>
                <c:pt idx="27">
                  <c:v>650.733996734117</c:v>
                </c:pt>
                <c:pt idx="28">
                  <c:v>715.8864036399375</c:v>
                </c:pt>
                <c:pt idx="29">
                  <c:v>658.02859990183242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3E6-5C40-B6C5-F8974EA13D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54266767"/>
        <c:axId val="2037949871"/>
      </c:scatterChart>
      <c:valAx>
        <c:axId val="15542667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37949871"/>
        <c:crosses val="autoZero"/>
        <c:crossBetween val="midCat"/>
      </c:valAx>
      <c:valAx>
        <c:axId val="2037949871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4266767"/>
        <c:crosses val="autoZero"/>
        <c:crossBetween val="midCat"/>
        <c:majorUnit val="2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8.xml"/><Relationship Id="rId13" Type="http://schemas.openxmlformats.org/officeDocument/2006/relationships/chart" Target="../charts/chart23.xml"/><Relationship Id="rId3" Type="http://schemas.openxmlformats.org/officeDocument/2006/relationships/chart" Target="../charts/chart13.xml"/><Relationship Id="rId7" Type="http://schemas.openxmlformats.org/officeDocument/2006/relationships/chart" Target="../charts/chart17.xml"/><Relationship Id="rId12" Type="http://schemas.openxmlformats.org/officeDocument/2006/relationships/chart" Target="../charts/chart22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6" Type="http://schemas.openxmlformats.org/officeDocument/2006/relationships/chart" Target="../charts/chart16.xml"/><Relationship Id="rId11" Type="http://schemas.openxmlformats.org/officeDocument/2006/relationships/chart" Target="../charts/chart21.xml"/><Relationship Id="rId5" Type="http://schemas.openxmlformats.org/officeDocument/2006/relationships/chart" Target="../charts/chart15.xml"/><Relationship Id="rId15" Type="http://schemas.openxmlformats.org/officeDocument/2006/relationships/chart" Target="../charts/chart25.xml"/><Relationship Id="rId10" Type="http://schemas.openxmlformats.org/officeDocument/2006/relationships/chart" Target="../charts/chart20.xml"/><Relationship Id="rId4" Type="http://schemas.openxmlformats.org/officeDocument/2006/relationships/chart" Target="../charts/chart14.xml"/><Relationship Id="rId9" Type="http://schemas.openxmlformats.org/officeDocument/2006/relationships/chart" Target="../charts/chart19.xml"/><Relationship Id="rId14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3.xml"/><Relationship Id="rId3" Type="http://schemas.openxmlformats.org/officeDocument/2006/relationships/chart" Target="../charts/chart28.xml"/><Relationship Id="rId7" Type="http://schemas.openxmlformats.org/officeDocument/2006/relationships/chart" Target="../charts/chart32.xml"/><Relationship Id="rId2" Type="http://schemas.openxmlformats.org/officeDocument/2006/relationships/chart" Target="../charts/chart27.xml"/><Relationship Id="rId1" Type="http://schemas.openxmlformats.org/officeDocument/2006/relationships/chart" Target="../charts/chart26.xml"/><Relationship Id="rId6" Type="http://schemas.openxmlformats.org/officeDocument/2006/relationships/chart" Target="../charts/chart31.xml"/><Relationship Id="rId5" Type="http://schemas.openxmlformats.org/officeDocument/2006/relationships/chart" Target="../charts/chart30.xml"/><Relationship Id="rId4" Type="http://schemas.openxmlformats.org/officeDocument/2006/relationships/chart" Target="../charts/chart29.xml"/><Relationship Id="rId9" Type="http://schemas.openxmlformats.org/officeDocument/2006/relationships/chart" Target="../charts/chart3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25400</xdr:colOff>
      <xdr:row>1</xdr:row>
      <xdr:rowOff>177800</xdr:rowOff>
    </xdr:from>
    <xdr:to>
      <xdr:col>10</xdr:col>
      <xdr:colOff>419100</xdr:colOff>
      <xdr:row>14</xdr:row>
      <xdr:rowOff>165100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3EC65FE-2717-4A4F-9494-1275654EA672}"/>
            </a:ext>
          </a:extLst>
        </xdr:cNvPr>
        <xdr:cNvSpPr txBox="1"/>
      </xdr:nvSpPr>
      <xdr:spPr>
        <a:xfrm>
          <a:off x="850900" y="368300"/>
          <a:ext cx="7823200" cy="2463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Supplemental Table 4.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Calibration Data for XRF3. (A) 10 KV, (B) 30 KV, (C) 50 KV. Each</a:t>
          </a:r>
          <a:r>
            <a:rPr lang="en-US" sz="1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</a:t>
          </a:r>
          <a:r>
            <a:rPr lang="en-US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ncludes calibration data for USGS Standards on XRF1, Calibration Method #1:  Sensitivity/First Approximation, Slope Corrections; Calibration Method #2:  Traditional regression calibration; and standards data treated as unknowns, with calculated (first approximation), slope-corrected, and traditional regression analysis compared to reference values for each individual calibration count.  </a:t>
          </a:r>
        </a:p>
        <a:p>
          <a:endParaRPr lang="en-US" sz="18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179754</xdr:colOff>
      <xdr:row>98</xdr:row>
      <xdr:rowOff>158750</xdr:rowOff>
    </xdr:from>
    <xdr:to>
      <xdr:col>1</xdr:col>
      <xdr:colOff>1397000</xdr:colOff>
      <xdr:row>114</xdr:row>
      <xdr:rowOff>17584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A8BC07A-67E4-D667-E529-ECC55F432CC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98</xdr:row>
      <xdr:rowOff>201734</xdr:rowOff>
    </xdr:from>
    <xdr:to>
      <xdr:col>6</xdr:col>
      <xdr:colOff>156307</xdr:colOff>
      <xdr:row>114</xdr:row>
      <xdr:rowOff>9769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7A6DF0F3-D6DF-25C0-1B99-42CC787D16B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428625</xdr:colOff>
      <xdr:row>99</xdr:row>
      <xdr:rowOff>1587</xdr:rowOff>
    </xdr:from>
    <xdr:to>
      <xdr:col>11</xdr:col>
      <xdr:colOff>317500</xdr:colOff>
      <xdr:row>117</xdr:row>
      <xdr:rowOff>111124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632C9221-9FEC-A4ED-54F5-C3E2F879004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485588</xdr:colOff>
      <xdr:row>99</xdr:row>
      <xdr:rowOff>2988</xdr:rowOff>
    </xdr:from>
    <xdr:to>
      <xdr:col>17</xdr:col>
      <xdr:colOff>28014</xdr:colOff>
      <xdr:row>117</xdr:row>
      <xdr:rowOff>134471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5CD0497E-7278-44FA-72C3-02577CFDBB3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17</xdr:col>
      <xdr:colOff>199837</xdr:colOff>
      <xdr:row>98</xdr:row>
      <xdr:rowOff>178544</xdr:rowOff>
    </xdr:from>
    <xdr:to>
      <xdr:col>22</xdr:col>
      <xdr:colOff>528544</xdr:colOff>
      <xdr:row>117</xdr:row>
      <xdr:rowOff>149411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676D666-97AC-16EC-CD4E-4C05E8D36DF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23</xdr:col>
      <xdr:colOff>94752</xdr:colOff>
      <xdr:row>98</xdr:row>
      <xdr:rowOff>175184</xdr:rowOff>
    </xdr:from>
    <xdr:to>
      <xdr:col>28</xdr:col>
      <xdr:colOff>177426</xdr:colOff>
      <xdr:row>117</xdr:row>
      <xdr:rowOff>149412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4487A9CF-5A96-EB06-44FB-977E74C466E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28</xdr:col>
      <xdr:colOff>422087</xdr:colOff>
      <xdr:row>98</xdr:row>
      <xdr:rowOff>173877</xdr:rowOff>
    </xdr:from>
    <xdr:to>
      <xdr:col>33</xdr:col>
      <xdr:colOff>616323</xdr:colOff>
      <xdr:row>117</xdr:row>
      <xdr:rowOff>158750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D1A7C513-06A3-C65B-1B45-A176DEA44A8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34</xdr:col>
      <xdr:colOff>123265</xdr:colOff>
      <xdr:row>98</xdr:row>
      <xdr:rowOff>192553</xdr:rowOff>
    </xdr:from>
    <xdr:to>
      <xdr:col>39</xdr:col>
      <xdr:colOff>551132</xdr:colOff>
      <xdr:row>117</xdr:row>
      <xdr:rowOff>177426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1BD52CAA-ABAB-169D-0DF4-478DA7E3263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160867</xdr:colOff>
      <xdr:row>124</xdr:row>
      <xdr:rowOff>67732</xdr:rowOff>
    </xdr:from>
    <xdr:to>
      <xdr:col>5</xdr:col>
      <xdr:colOff>493890</xdr:colOff>
      <xdr:row>142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41A7CA4-5ECD-4341-B923-3494671F32B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5</xdr:col>
      <xdr:colOff>868462</xdr:colOff>
      <xdr:row>123</xdr:row>
      <xdr:rowOff>145303</xdr:rowOff>
    </xdr:from>
    <xdr:to>
      <xdr:col>11</xdr:col>
      <xdr:colOff>300789</xdr:colOff>
      <xdr:row>143</xdr:row>
      <xdr:rowOff>5327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FB2B2C56-E09E-3871-A218-0B3FD936B2C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0.1298</cdr:x>
      <cdr:y>0.12127</cdr:y>
    </cdr:from>
    <cdr:to>
      <cdr:x>0.93784</cdr:x>
      <cdr:y>0.8348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247299E6-0F93-2228-A8ED-C0E27799588E}"/>
            </a:ext>
          </a:extLst>
        </cdr:cNvPr>
        <cdr:cNvCxnSpPr/>
      </cdr:nvCxnSpPr>
      <cdr:spPr>
        <a:xfrm xmlns:a="http://schemas.openxmlformats.org/drawingml/2006/main" flipV="1">
          <a:off x="450850" y="438150"/>
          <a:ext cx="2806700" cy="25781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0.12639</cdr:x>
      <cdr:y>0.14236</cdr:y>
    </cdr:from>
    <cdr:to>
      <cdr:x>0.91078</cdr:x>
      <cdr:y>0.83831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22C10A66-B00C-7281-4B0E-E3E9A0A86A49}"/>
            </a:ext>
          </a:extLst>
        </cdr:cNvPr>
        <cdr:cNvCxnSpPr/>
      </cdr:nvCxnSpPr>
      <cdr:spPr>
        <a:xfrm xmlns:a="http://schemas.openxmlformats.org/drawingml/2006/main" flipV="1">
          <a:off x="431800" y="514350"/>
          <a:ext cx="2679700" cy="25146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0.12353</cdr:x>
      <cdr:y>0.13073</cdr:y>
    </cdr:from>
    <cdr:to>
      <cdr:x>0.91464</cdr:x>
      <cdr:y>0.84043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B94B1F76-F657-A0D5-28F0-F1339EA259E4}"/>
            </a:ext>
          </a:extLst>
        </cdr:cNvPr>
        <cdr:cNvCxnSpPr/>
      </cdr:nvCxnSpPr>
      <cdr:spPr>
        <a:xfrm xmlns:a="http://schemas.openxmlformats.org/drawingml/2006/main" flipV="1">
          <a:off x="434975" y="472546"/>
          <a:ext cx="2785533" cy="25654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0.11168</cdr:x>
      <cdr:y>0.13097</cdr:y>
    </cdr:from>
    <cdr:to>
      <cdr:x>0.93398</cdr:x>
      <cdr:y>0.83319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ACD84989-7732-CD1E-0A15-E64116FE485A}"/>
            </a:ext>
          </a:extLst>
        </cdr:cNvPr>
        <cdr:cNvCxnSpPr/>
      </cdr:nvCxnSpPr>
      <cdr:spPr>
        <a:xfrm xmlns:a="http://schemas.openxmlformats.org/drawingml/2006/main" flipV="1">
          <a:off x="410883" y="457511"/>
          <a:ext cx="3025477" cy="2453031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0.10779</cdr:x>
      <cdr:y>0.13391</cdr:y>
    </cdr:from>
    <cdr:to>
      <cdr:x>0.9292</cdr:x>
      <cdr:y>0.83103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6F72B7E0-D6EA-2374-832D-B8E199D30C48}"/>
            </a:ext>
          </a:extLst>
        </cdr:cNvPr>
        <cdr:cNvCxnSpPr/>
      </cdr:nvCxnSpPr>
      <cdr:spPr>
        <a:xfrm xmlns:a="http://schemas.openxmlformats.org/drawingml/2006/main" flipV="1">
          <a:off x="397809" y="463269"/>
          <a:ext cx="3031366" cy="2411789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0.08757</cdr:x>
      <cdr:y>0.13052</cdr:y>
    </cdr:from>
    <cdr:to>
      <cdr:x>0.94535</cdr:x>
      <cdr:y>0.84259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9341371D-B2A4-F837-E29D-A8243EF6E982}"/>
            </a:ext>
          </a:extLst>
        </cdr:cNvPr>
        <cdr:cNvCxnSpPr/>
      </cdr:nvCxnSpPr>
      <cdr:spPr>
        <a:xfrm xmlns:a="http://schemas.openxmlformats.org/drawingml/2006/main" flipV="1">
          <a:off x="344145" y="487832"/>
          <a:ext cx="3371103" cy="2661397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0.09664</cdr:x>
      <cdr:y>0.13245</cdr:y>
    </cdr:from>
    <cdr:to>
      <cdr:x>0.93435</cdr:x>
      <cdr:y>0.83438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E65E9089-EA44-6076-9C35-D2AAA2167BF1}"/>
            </a:ext>
          </a:extLst>
        </cdr:cNvPr>
        <cdr:cNvCxnSpPr/>
      </cdr:nvCxnSpPr>
      <cdr:spPr>
        <a:xfrm xmlns:a="http://schemas.openxmlformats.org/drawingml/2006/main" flipV="1">
          <a:off x="343648" y="470461"/>
          <a:ext cx="2978897" cy="2493309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0.13147</cdr:x>
      <cdr:y>0.12982</cdr:y>
    </cdr:from>
    <cdr:to>
      <cdr:x>0.92608</cdr:x>
      <cdr:y>0.82912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10334D95-615D-3345-DB21-D257BBF1711A}"/>
            </a:ext>
          </a:extLst>
        </cdr:cNvPr>
        <cdr:cNvCxnSpPr/>
      </cdr:nvCxnSpPr>
      <cdr:spPr>
        <a:xfrm xmlns:a="http://schemas.openxmlformats.org/drawingml/2006/main" flipV="1">
          <a:off x="465043" y="461124"/>
          <a:ext cx="2810809" cy="248397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0.10027</cdr:x>
      <cdr:y>0.1318</cdr:y>
    </cdr:from>
    <cdr:to>
      <cdr:x>0.93703</cdr:x>
      <cdr:y>0.83415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3B15C00C-09D0-1A0A-852E-797F2BF3CF1E}"/>
            </a:ext>
          </a:extLst>
        </cdr:cNvPr>
        <cdr:cNvCxnSpPr/>
      </cdr:nvCxnSpPr>
      <cdr:spPr>
        <a:xfrm xmlns:a="http://schemas.openxmlformats.org/drawingml/2006/main" flipV="1">
          <a:off x="434937" y="457514"/>
          <a:ext cx="3629691" cy="2438087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0.1053</cdr:x>
      <cdr:y>0.12814</cdr:y>
    </cdr:from>
    <cdr:to>
      <cdr:x>0.93626</cdr:x>
      <cdr:y>0.84278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7BB22894-5485-DBB0-E7C2-E33219C3034B}"/>
            </a:ext>
          </a:extLst>
        </cdr:cNvPr>
        <cdr:cNvCxnSpPr/>
      </cdr:nvCxnSpPr>
      <cdr:spPr>
        <a:xfrm xmlns:a="http://schemas.openxmlformats.org/drawingml/2006/main" flipV="1">
          <a:off x="446099" y="467416"/>
          <a:ext cx="3520351" cy="2606842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158750</xdr:colOff>
      <xdr:row>98</xdr:row>
      <xdr:rowOff>99484</xdr:rowOff>
    </xdr:from>
    <xdr:to>
      <xdr:col>9</xdr:col>
      <xdr:colOff>645583</xdr:colOff>
      <xdr:row>116</xdr:row>
      <xdr:rowOff>158750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FD6A116-BE35-E7D3-E1D5-A650E6E9089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42333</xdr:colOff>
      <xdr:row>98</xdr:row>
      <xdr:rowOff>374650</xdr:rowOff>
    </xdr:from>
    <xdr:to>
      <xdr:col>15</xdr:col>
      <xdr:colOff>550333</xdr:colOff>
      <xdr:row>116</xdr:row>
      <xdr:rowOff>52917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E29852F-A8A4-D6C6-480E-EAB57EABE55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127001</xdr:colOff>
      <xdr:row>117</xdr:row>
      <xdr:rowOff>113593</xdr:rowOff>
    </xdr:from>
    <xdr:to>
      <xdr:col>9</xdr:col>
      <xdr:colOff>511528</xdr:colOff>
      <xdr:row>133</xdr:row>
      <xdr:rowOff>95249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7D5F31F5-A2DF-925D-F43C-BA0DF3BC8DE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21</xdr:col>
      <xdr:colOff>825961</xdr:colOff>
      <xdr:row>98</xdr:row>
      <xdr:rowOff>360102</xdr:rowOff>
    </xdr:from>
    <xdr:to>
      <xdr:col>27</xdr:col>
      <xdr:colOff>346364</xdr:colOff>
      <xdr:row>116</xdr:row>
      <xdr:rowOff>80818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1AED9A9B-D4DE-20D4-3345-CCB3BCC1DBB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2541</xdr:colOff>
      <xdr:row>117</xdr:row>
      <xdr:rowOff>158750</xdr:rowOff>
    </xdr:from>
    <xdr:to>
      <xdr:col>15</xdr:col>
      <xdr:colOff>184728</xdr:colOff>
      <xdr:row>133</xdr:row>
      <xdr:rowOff>110490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208689AE-1479-44D1-7A6A-9DCEA4536B7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28</xdr:col>
      <xdr:colOff>114300</xdr:colOff>
      <xdr:row>118</xdr:row>
      <xdr:rowOff>41909</xdr:rowOff>
    </xdr:from>
    <xdr:to>
      <xdr:col>34</xdr:col>
      <xdr:colOff>80818</xdr:colOff>
      <xdr:row>134</xdr:row>
      <xdr:rowOff>103910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BEF0FFA9-FA2F-F64B-B201-3205B1449D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28</xdr:col>
      <xdr:colOff>8658</xdr:colOff>
      <xdr:row>98</xdr:row>
      <xdr:rowOff>355022</xdr:rowOff>
    </xdr:from>
    <xdr:to>
      <xdr:col>33</xdr:col>
      <xdr:colOff>458238</xdr:colOff>
      <xdr:row>117</xdr:row>
      <xdr:rowOff>57727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B8EBFFBB-6A05-A849-957A-3D37AFF150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41</xdr:col>
      <xdr:colOff>675409</xdr:colOff>
      <xdr:row>135</xdr:row>
      <xdr:rowOff>181264</xdr:rowOff>
    </xdr:from>
    <xdr:to>
      <xdr:col>46</xdr:col>
      <xdr:colOff>606136</xdr:colOff>
      <xdr:row>154</xdr:row>
      <xdr:rowOff>0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648E4C9B-DC0A-D7D2-D39B-63047CB7182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16</xdr:col>
      <xdr:colOff>189191</xdr:colOff>
      <xdr:row>98</xdr:row>
      <xdr:rowOff>347035</xdr:rowOff>
    </xdr:from>
    <xdr:to>
      <xdr:col>21</xdr:col>
      <xdr:colOff>463934</xdr:colOff>
      <xdr:row>116</xdr:row>
      <xdr:rowOff>63231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4DA9226E-9277-D4DF-BC41-18E7698A093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34</xdr:col>
      <xdr:colOff>30365</xdr:colOff>
      <xdr:row>98</xdr:row>
      <xdr:rowOff>335164</xdr:rowOff>
    </xdr:from>
    <xdr:to>
      <xdr:col>39</xdr:col>
      <xdr:colOff>180687</xdr:colOff>
      <xdr:row>117</xdr:row>
      <xdr:rowOff>60151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4AFBED4E-6A5C-2DEE-2411-A31F7E1903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39</xdr:col>
      <xdr:colOff>484909</xdr:colOff>
      <xdr:row>98</xdr:row>
      <xdr:rowOff>381000</xdr:rowOff>
    </xdr:from>
    <xdr:to>
      <xdr:col>45</xdr:col>
      <xdr:colOff>565727</xdr:colOff>
      <xdr:row>117</xdr:row>
      <xdr:rowOff>57726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93801FE2-64AF-F90B-EAFC-EA93C98260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45</xdr:col>
      <xdr:colOff>837046</xdr:colOff>
      <xdr:row>98</xdr:row>
      <xdr:rowOff>400627</xdr:rowOff>
    </xdr:from>
    <xdr:to>
      <xdr:col>51</xdr:col>
      <xdr:colOff>357909</xdr:colOff>
      <xdr:row>117</xdr:row>
      <xdr:rowOff>80818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97A6765B-0316-4506-FB3C-3CB153AF26D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51</xdr:col>
      <xdr:colOff>502228</xdr:colOff>
      <xdr:row>99</xdr:row>
      <xdr:rowOff>42717</xdr:rowOff>
    </xdr:from>
    <xdr:to>
      <xdr:col>57</xdr:col>
      <xdr:colOff>508000</xdr:colOff>
      <xdr:row>117</xdr:row>
      <xdr:rowOff>115453</xdr:rowOff>
    </xdr:to>
    <xdr:graphicFrame macro="">
      <xdr:nvGraphicFramePr>
        <xdr:cNvPr id="28" name="Chart 27">
          <a:extLst>
            <a:ext uri="{FF2B5EF4-FFF2-40B4-BE49-F238E27FC236}">
              <a16:creationId xmlns:a16="http://schemas.microsoft.com/office/drawing/2014/main" id="{13DB5743-A473-AD02-B5C6-5A843EE8BF5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57</xdr:col>
      <xdr:colOff>790864</xdr:colOff>
      <xdr:row>99</xdr:row>
      <xdr:rowOff>42718</xdr:rowOff>
    </xdr:from>
    <xdr:to>
      <xdr:col>64</xdr:col>
      <xdr:colOff>34637</xdr:colOff>
      <xdr:row>117</xdr:row>
      <xdr:rowOff>184727</xdr:rowOff>
    </xdr:to>
    <xdr:graphicFrame macro="">
      <xdr:nvGraphicFramePr>
        <xdr:cNvPr id="29" name="Chart 28">
          <a:extLst>
            <a:ext uri="{FF2B5EF4-FFF2-40B4-BE49-F238E27FC236}">
              <a16:creationId xmlns:a16="http://schemas.microsoft.com/office/drawing/2014/main" id="{0E16D2D3-EAA2-9E13-894A-8012E484F6A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64</xdr:col>
      <xdr:colOff>132773</xdr:colOff>
      <xdr:row>99</xdr:row>
      <xdr:rowOff>88899</xdr:rowOff>
    </xdr:from>
    <xdr:to>
      <xdr:col>70</xdr:col>
      <xdr:colOff>242455</xdr:colOff>
      <xdr:row>117</xdr:row>
      <xdr:rowOff>92363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A9605E9D-4BEC-7396-A362-D3C325B73CB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0.09677</cdr:x>
      <cdr:y>0.13409</cdr:y>
    </cdr:from>
    <cdr:to>
      <cdr:x>0.93714</cdr:x>
      <cdr:y>0.92327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3A5F6BBF-9B5E-3A1C-C542-9F1F54F283A5}"/>
            </a:ext>
          </a:extLst>
        </cdr:cNvPr>
        <cdr:cNvCxnSpPr/>
      </cdr:nvCxnSpPr>
      <cdr:spPr>
        <a:xfrm xmlns:a="http://schemas.openxmlformats.org/drawingml/2006/main" flipV="1">
          <a:off x="412750" y="517878"/>
          <a:ext cx="3584222" cy="3048000"/>
        </a:xfrm>
        <a:prstGeom xmlns:a="http://schemas.openxmlformats.org/drawingml/2006/main" prst="line">
          <a:avLst/>
        </a:prstGeom>
        <a:ln xmlns:a="http://schemas.openxmlformats.org/drawingml/2006/main" w="12700">
          <a:solidFill>
            <a:schemeClr val="accent1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0.12933</cdr:x>
      <cdr:y>0.14123</cdr:y>
    </cdr:from>
    <cdr:to>
      <cdr:x>0.90893</cdr:x>
      <cdr:y>0.9186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F0B8E5A6-C211-B8E5-14AA-0025BD537254}"/>
            </a:ext>
          </a:extLst>
        </cdr:cNvPr>
        <cdr:cNvCxnSpPr/>
      </cdr:nvCxnSpPr>
      <cdr:spPr>
        <a:xfrm xmlns:a="http://schemas.openxmlformats.org/drawingml/2006/main" flipV="1">
          <a:off x="500945" y="489656"/>
          <a:ext cx="3019778" cy="2695222"/>
        </a:xfrm>
        <a:prstGeom xmlns:a="http://schemas.openxmlformats.org/drawingml/2006/main" prst="line">
          <a:avLst/>
        </a:prstGeom>
        <a:ln xmlns:a="http://schemas.openxmlformats.org/drawingml/2006/main" w="12700">
          <a:solidFill>
            <a:schemeClr val="accent1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0.10287</cdr:x>
      <cdr:y>0.11989</cdr:y>
    </cdr:from>
    <cdr:to>
      <cdr:x>0.94604</cdr:x>
      <cdr:y>0.91019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228507FD-8523-4440-8E74-AF4F28124095}"/>
            </a:ext>
          </a:extLst>
        </cdr:cNvPr>
        <cdr:cNvCxnSpPr/>
      </cdr:nvCxnSpPr>
      <cdr:spPr>
        <a:xfrm xmlns:a="http://schemas.openxmlformats.org/drawingml/2006/main" flipV="1">
          <a:off x="430388" y="376768"/>
          <a:ext cx="3527778" cy="2483556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0.13089</cdr:x>
      <cdr:y>0.12692</cdr:y>
    </cdr:from>
    <cdr:to>
      <cdr:x>0.93455</cdr:x>
      <cdr:y>0.91911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65200CF4-F881-A04F-8535-E46584F0551A}"/>
            </a:ext>
          </a:extLst>
        </cdr:cNvPr>
        <cdr:cNvCxnSpPr/>
      </cdr:nvCxnSpPr>
      <cdr:spPr>
        <a:xfrm xmlns:a="http://schemas.openxmlformats.org/drawingml/2006/main" flipV="1">
          <a:off x="508000" y="462280"/>
          <a:ext cx="3119120" cy="288544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0.08011</cdr:x>
      <cdr:y>0.15776</cdr:y>
    </cdr:from>
    <cdr:to>
      <cdr:x>0.94809</cdr:x>
      <cdr:y>0.89706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1BF00E28-3752-F60B-207B-02F33BC9A694}"/>
            </a:ext>
          </a:extLst>
        </cdr:cNvPr>
        <cdr:cNvCxnSpPr/>
      </cdr:nvCxnSpPr>
      <cdr:spPr>
        <a:xfrm xmlns:a="http://schemas.openxmlformats.org/drawingml/2006/main" flipV="1">
          <a:off x="320733" y="487795"/>
          <a:ext cx="3475182" cy="22860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0.08265</cdr:x>
      <cdr:y>0.16303</cdr:y>
    </cdr:from>
    <cdr:to>
      <cdr:x>0.95111</cdr:x>
      <cdr:y>0.90252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055F0A43-092F-59B7-30B5-8C8D694100E7}"/>
            </a:ext>
          </a:extLst>
        </cdr:cNvPr>
        <cdr:cNvCxnSpPr/>
      </cdr:nvCxnSpPr>
      <cdr:spPr>
        <a:xfrm xmlns:a="http://schemas.openxmlformats.org/drawingml/2006/main" flipV="1">
          <a:off x="360680" y="492760"/>
          <a:ext cx="3789680" cy="22352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0.09166</cdr:x>
      <cdr:y>0.12687</cdr:y>
    </cdr:from>
    <cdr:to>
      <cdr:x>0.93638</cdr:x>
      <cdr:y>0.91489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055F0A43-092F-59B7-30B5-8C8D694100E7}"/>
            </a:ext>
          </a:extLst>
        </cdr:cNvPr>
        <cdr:cNvCxnSpPr/>
      </cdr:nvCxnSpPr>
      <cdr:spPr>
        <a:xfrm xmlns:a="http://schemas.openxmlformats.org/drawingml/2006/main" flipV="1">
          <a:off x="360796" y="464705"/>
          <a:ext cx="3325091" cy="2886364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0.09506</cdr:x>
      <cdr:y>0.12955</cdr:y>
    </cdr:from>
    <cdr:to>
      <cdr:x>0.94982</cdr:x>
      <cdr:y>0.83228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096D5C03-65DC-E418-7E2D-47232A5976E9}"/>
            </a:ext>
          </a:extLst>
        </cdr:cNvPr>
        <cdr:cNvCxnSpPr/>
      </cdr:nvCxnSpPr>
      <cdr:spPr>
        <a:xfrm xmlns:a="http://schemas.openxmlformats.org/drawingml/2006/main" flipV="1">
          <a:off x="340591" y="442850"/>
          <a:ext cx="3062514" cy="2402114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0.08637</cdr:x>
      <cdr:y>0.13611</cdr:y>
    </cdr:from>
    <cdr:to>
      <cdr:x>0.94381</cdr:x>
      <cdr:y>0.83695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557F14F7-A7D2-2EB8-259F-78F4CBB9B1B6}"/>
            </a:ext>
          </a:extLst>
        </cdr:cNvPr>
        <cdr:cNvCxnSpPr/>
      </cdr:nvCxnSpPr>
      <cdr:spPr>
        <a:xfrm xmlns:a="http://schemas.openxmlformats.org/drawingml/2006/main" flipV="1">
          <a:off x="353060" y="483429"/>
          <a:ext cx="3505200" cy="24892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0.09593</cdr:x>
      <cdr:y>0.12209</cdr:y>
    </cdr:from>
    <cdr:to>
      <cdr:x>0.93991</cdr:x>
      <cdr:y>0.83956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EFDF918C-98F9-9A00-E6EF-AADDED6ADB52}"/>
            </a:ext>
          </a:extLst>
        </cdr:cNvPr>
        <cdr:cNvCxnSpPr/>
      </cdr:nvCxnSpPr>
      <cdr:spPr>
        <a:xfrm xmlns:a="http://schemas.openxmlformats.org/drawingml/2006/main" flipV="1">
          <a:off x="362181" y="449927"/>
          <a:ext cx="3186545" cy="2643909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0.07219</cdr:x>
      <cdr:y>0.12698</cdr:y>
    </cdr:from>
    <cdr:to>
      <cdr:x>0.95455</cdr:x>
      <cdr:y>0.84127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9AEF4DBD-B681-AC92-4F1A-BD1BFB760ADD}"/>
            </a:ext>
          </a:extLst>
        </cdr:cNvPr>
        <cdr:cNvCxnSpPr/>
      </cdr:nvCxnSpPr>
      <cdr:spPr>
        <a:xfrm xmlns:a="http://schemas.openxmlformats.org/drawingml/2006/main" flipV="1">
          <a:off x="311727" y="461818"/>
          <a:ext cx="3810000" cy="2597727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0.09326</cdr:x>
      <cdr:y>0.13099</cdr:y>
    </cdr:from>
    <cdr:to>
      <cdr:x>0.94261</cdr:x>
      <cdr:y>0.83508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D8E89D3E-8A28-E18A-8294-8004DF697D23}"/>
            </a:ext>
          </a:extLst>
        </cdr:cNvPr>
        <cdr:cNvCxnSpPr/>
      </cdr:nvCxnSpPr>
      <cdr:spPr>
        <a:xfrm xmlns:a="http://schemas.openxmlformats.org/drawingml/2006/main" flipV="1">
          <a:off x="375226" y="476828"/>
          <a:ext cx="3417455" cy="256309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0.07191</cdr:x>
      <cdr:y>0.12904</cdr:y>
    </cdr:from>
    <cdr:to>
      <cdr:x>0.95658</cdr:x>
      <cdr:y>0.8495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CBDB5F80-F2C2-E5D8-8D07-174487F9F1AD}"/>
            </a:ext>
          </a:extLst>
        </cdr:cNvPr>
        <cdr:cNvCxnSpPr/>
      </cdr:nvCxnSpPr>
      <cdr:spPr>
        <a:xfrm xmlns:a="http://schemas.openxmlformats.org/drawingml/2006/main" flipV="1">
          <a:off x="305954" y="465283"/>
          <a:ext cx="3763818" cy="2597727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0.08156</cdr:x>
      <cdr:y>0.12975</cdr:y>
    </cdr:from>
    <cdr:to>
      <cdr:x>0.94479</cdr:x>
      <cdr:y>0.83663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0D2EA197-8DDF-E033-FA64-822172E5B949}"/>
            </a:ext>
          </a:extLst>
        </cdr:cNvPr>
        <cdr:cNvCxnSpPr/>
      </cdr:nvCxnSpPr>
      <cdr:spPr>
        <a:xfrm xmlns:a="http://schemas.openxmlformats.org/drawingml/2006/main" flipV="1">
          <a:off x="375227" y="476827"/>
          <a:ext cx="3971637" cy="2597728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0.07246</cdr:x>
      <cdr:y>0.1381</cdr:y>
    </cdr:from>
    <cdr:to>
      <cdr:x>0.94993</cdr:x>
      <cdr:y>0.8335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829E4A7D-62E6-2421-8CF0-1CA3DCD5CF93}"/>
            </a:ext>
          </a:extLst>
        </cdr:cNvPr>
        <cdr:cNvCxnSpPr/>
      </cdr:nvCxnSpPr>
      <cdr:spPr>
        <a:xfrm xmlns:a="http://schemas.openxmlformats.org/drawingml/2006/main" flipV="1">
          <a:off x="317500" y="488374"/>
          <a:ext cx="3844636" cy="2459181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1206500</xdr:colOff>
      <xdr:row>102</xdr:row>
      <xdr:rowOff>49212</xdr:rowOff>
    </xdr:from>
    <xdr:to>
      <xdr:col>6</xdr:col>
      <xdr:colOff>47626</xdr:colOff>
      <xdr:row>117</xdr:row>
      <xdr:rowOff>190499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99FCDA1-F281-B714-3AC8-FF93A64D885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243840</xdr:colOff>
      <xdr:row>101</xdr:row>
      <xdr:rowOff>197272</xdr:rowOff>
    </xdr:from>
    <xdr:to>
      <xdr:col>11</xdr:col>
      <xdr:colOff>257951</xdr:colOff>
      <xdr:row>117</xdr:row>
      <xdr:rowOff>159172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7DC5B3E-EC6F-5191-9917-3CE6B617581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537915</xdr:colOff>
      <xdr:row>102</xdr:row>
      <xdr:rowOff>846</xdr:rowOff>
    </xdr:from>
    <xdr:to>
      <xdr:col>16</xdr:col>
      <xdr:colOff>355600</xdr:colOff>
      <xdr:row>118</xdr:row>
      <xdr:rowOff>81280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64482FC-727B-B65D-542D-DA30ADA6EC6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642902</xdr:colOff>
      <xdr:row>102</xdr:row>
      <xdr:rowOff>4232</xdr:rowOff>
    </xdr:from>
    <xdr:to>
      <xdr:col>22</xdr:col>
      <xdr:colOff>22013</xdr:colOff>
      <xdr:row>118</xdr:row>
      <xdr:rowOff>14111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6C309E57-39E3-FE59-50FB-C95C0D3BE2D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22</xdr:col>
      <xdr:colOff>279964</xdr:colOff>
      <xdr:row>101</xdr:row>
      <xdr:rowOff>180904</xdr:rowOff>
    </xdr:from>
    <xdr:to>
      <xdr:col>27</xdr:col>
      <xdr:colOff>385515</xdr:colOff>
      <xdr:row>117</xdr:row>
      <xdr:rowOff>166512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920370E4-22AE-10E1-67A8-C94BBC424EB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28</xdr:col>
      <xdr:colOff>0</xdr:colOff>
      <xdr:row>101</xdr:row>
      <xdr:rowOff>180904</xdr:rowOff>
    </xdr:from>
    <xdr:to>
      <xdr:col>32</xdr:col>
      <xdr:colOff>325120</xdr:colOff>
      <xdr:row>118</xdr:row>
      <xdr:rowOff>10160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30D8B9F8-09E4-6881-C199-1592B2DBD3A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32</xdr:col>
      <xdr:colOff>655884</xdr:colOff>
      <xdr:row>101</xdr:row>
      <xdr:rowOff>167357</xdr:rowOff>
    </xdr:from>
    <xdr:to>
      <xdr:col>37</xdr:col>
      <xdr:colOff>627662</xdr:colOff>
      <xdr:row>117</xdr:row>
      <xdr:rowOff>163123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AB283F95-7115-F726-4B5F-3F96614F7A6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38</xdr:col>
      <xdr:colOff>191911</xdr:colOff>
      <xdr:row>101</xdr:row>
      <xdr:rowOff>169615</xdr:rowOff>
    </xdr:from>
    <xdr:to>
      <xdr:col>42</xdr:col>
      <xdr:colOff>213360</xdr:colOff>
      <xdr:row>118</xdr:row>
      <xdr:rowOff>564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DBAD6F74-7E77-2845-DA90-B20F9164813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42</xdr:col>
      <xdr:colOff>508001</xdr:colOff>
      <xdr:row>101</xdr:row>
      <xdr:rowOff>196144</xdr:rowOff>
    </xdr:from>
    <xdr:to>
      <xdr:col>47</xdr:col>
      <xdr:colOff>416561</xdr:colOff>
      <xdr:row>118</xdr:row>
      <xdr:rowOff>27093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9918D72E-2798-523B-199F-BC0BC5882EE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284480</xdr:colOff>
      <xdr:row>104</xdr:row>
      <xdr:rowOff>132080</xdr:rowOff>
    </xdr:from>
    <xdr:to>
      <xdr:col>5</xdr:col>
      <xdr:colOff>416560</xdr:colOff>
      <xdr:row>115</xdr:row>
      <xdr:rowOff>10160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DEAD1368-8D9F-6930-64A7-FAA518F6DBA5}"/>
            </a:ext>
          </a:extLst>
        </xdr:cNvPr>
        <xdr:cNvCxnSpPr/>
      </xdr:nvCxnSpPr>
      <xdr:spPr>
        <a:xfrm flipV="1">
          <a:off x="1635760" y="19232880"/>
          <a:ext cx="2702560" cy="20015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365760</xdr:colOff>
      <xdr:row>104</xdr:row>
      <xdr:rowOff>91440</xdr:rowOff>
    </xdr:from>
    <xdr:to>
      <xdr:col>16</xdr:col>
      <xdr:colOff>132080</xdr:colOff>
      <xdr:row>115</xdr:row>
      <xdr:rowOff>91440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EFF7FF8A-64CB-2196-D69B-3821AB5430CF}"/>
            </a:ext>
          </a:extLst>
        </xdr:cNvPr>
        <xdr:cNvCxnSpPr/>
      </xdr:nvCxnSpPr>
      <xdr:spPr>
        <a:xfrm flipV="1">
          <a:off x="9052560" y="19192240"/>
          <a:ext cx="2448560" cy="212344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487680</xdr:colOff>
      <xdr:row>120</xdr:row>
      <xdr:rowOff>182880</xdr:rowOff>
    </xdr:from>
    <xdr:to>
      <xdr:col>24</xdr:col>
      <xdr:colOff>457200</xdr:colOff>
      <xdr:row>121</xdr:row>
      <xdr:rowOff>132080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59F02F20-7E3B-7A9F-6136-03C5D2FC0F5D}"/>
            </a:ext>
          </a:extLst>
        </xdr:cNvPr>
        <xdr:cNvCxnSpPr/>
      </xdr:nvCxnSpPr>
      <xdr:spPr>
        <a:xfrm flipV="1">
          <a:off x="16550640" y="22372320"/>
          <a:ext cx="640080" cy="14224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0.12707</cdr:x>
      <cdr:y>0.15463</cdr:y>
    </cdr:from>
    <cdr:to>
      <cdr:x>0.92497</cdr:x>
      <cdr:y>0.80858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169015F-E8DD-038A-8B41-9A18180F2EA0}"/>
            </a:ext>
          </a:extLst>
        </cdr:cNvPr>
        <cdr:cNvCxnSpPr/>
      </cdr:nvCxnSpPr>
      <cdr:spPr>
        <a:xfrm xmlns:a="http://schemas.openxmlformats.org/drawingml/2006/main" flipV="1">
          <a:off x="436880" y="473288"/>
          <a:ext cx="2743200" cy="200152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0.09449</cdr:x>
      <cdr:y>0.15603</cdr:y>
    </cdr:from>
    <cdr:to>
      <cdr:x>0.94277</cdr:x>
      <cdr:y>0.80856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0CD40EF9-3A3D-E0E3-81E8-3010FC24D0DB}"/>
            </a:ext>
          </a:extLst>
        </cdr:cNvPr>
        <cdr:cNvCxnSpPr/>
      </cdr:nvCxnSpPr>
      <cdr:spPr>
        <a:xfrm xmlns:a="http://schemas.openxmlformats.org/drawingml/2006/main" flipV="1">
          <a:off x="325742" y="485182"/>
          <a:ext cx="2924378" cy="2029061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0.10413</cdr:x>
      <cdr:y>0.15546</cdr:y>
    </cdr:from>
    <cdr:to>
      <cdr:x>0.93259</cdr:x>
      <cdr:y>0.81755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BD97E34B-E327-5D74-A6ED-F271BF263C7D}"/>
            </a:ext>
          </a:extLst>
        </cdr:cNvPr>
        <cdr:cNvCxnSpPr/>
      </cdr:nvCxnSpPr>
      <cdr:spPr>
        <a:xfrm xmlns:a="http://schemas.openxmlformats.org/drawingml/2006/main" flipV="1">
          <a:off x="360116" y="479496"/>
          <a:ext cx="2865120" cy="204216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0.09346</cdr:x>
      <cdr:y>0.15363</cdr:y>
    </cdr:from>
    <cdr:to>
      <cdr:x>0.94081</cdr:x>
      <cdr:y>0.81771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F6F1D323-5793-B348-57BE-A7A0FD2BE84E}"/>
            </a:ext>
          </a:extLst>
        </cdr:cNvPr>
        <cdr:cNvCxnSpPr/>
      </cdr:nvCxnSpPr>
      <cdr:spPr>
        <a:xfrm xmlns:a="http://schemas.openxmlformats.org/drawingml/2006/main" flipV="1">
          <a:off x="304800" y="479496"/>
          <a:ext cx="2763520" cy="207264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0.10526</cdr:x>
      <cdr:y>0.15276</cdr:y>
    </cdr:from>
    <cdr:to>
      <cdr:x>0.93345</cdr:x>
      <cdr:y>0.81924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66617811-E76B-50FC-492B-F262507D3344}"/>
            </a:ext>
          </a:extLst>
        </cdr:cNvPr>
        <cdr:cNvCxnSpPr/>
      </cdr:nvCxnSpPr>
      <cdr:spPr>
        <a:xfrm xmlns:a="http://schemas.openxmlformats.org/drawingml/2006/main" flipV="1">
          <a:off x="349956" y="472723"/>
          <a:ext cx="2753360" cy="206248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0.09067</cdr:x>
      <cdr:y>0.15066</cdr:y>
    </cdr:from>
    <cdr:to>
      <cdr:x>0.93978</cdr:x>
      <cdr:y>0.81112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6E6B0FF6-436E-3122-EB59-7D71846F5822}"/>
            </a:ext>
          </a:extLst>
        </cdr:cNvPr>
        <cdr:cNvCxnSpPr/>
      </cdr:nvCxnSpPr>
      <cdr:spPr>
        <a:xfrm xmlns:a="http://schemas.openxmlformats.org/drawingml/2006/main" flipV="1">
          <a:off x="305929" y="470465"/>
          <a:ext cx="2865120" cy="206248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0.08723</cdr:x>
      <cdr:y>0.14216</cdr:y>
    </cdr:from>
    <cdr:to>
      <cdr:x>0.93769</cdr:x>
      <cdr:y>0.8319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9C3B1CCD-44A8-E640-6B5C-2AD648A9BFC1}"/>
            </a:ext>
          </a:extLst>
        </cdr:cNvPr>
        <cdr:cNvCxnSpPr/>
      </cdr:nvCxnSpPr>
      <cdr:spPr>
        <a:xfrm xmlns:a="http://schemas.openxmlformats.org/drawingml/2006/main" flipV="1">
          <a:off x="284479" y="443936"/>
          <a:ext cx="2773680" cy="215392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036D8-1ECD-704B-B0B3-0B50F402AD9F}">
  <dimension ref="A1"/>
  <sheetViews>
    <sheetView tabSelected="1" workbookViewId="0">
      <selection activeCell="C22" sqref="C22"/>
    </sheetView>
  </sheetViews>
  <sheetFormatPr baseColWidth="10" defaultRowHeight="1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EB345-40BD-564E-BE23-CB2AFFF8F414}">
  <dimension ref="A1:AU122"/>
  <sheetViews>
    <sheetView topLeftCell="A38" zoomScale="110" zoomScaleNormal="110" workbookViewId="0">
      <selection activeCell="B49" sqref="B49"/>
    </sheetView>
  </sheetViews>
  <sheetFormatPr baseColWidth="10" defaultColWidth="8.83203125" defaultRowHeight="15"/>
  <cols>
    <col min="1" max="1" width="24.5" style="6" customWidth="1"/>
    <col min="2" max="2" width="20.33203125" style="6" customWidth="1"/>
    <col min="3" max="3" width="10.33203125" style="6" customWidth="1"/>
    <col min="4" max="4" width="9.1640625" style="6" bestFit="1" customWidth="1"/>
    <col min="5" max="5" width="11.33203125" style="6" customWidth="1"/>
    <col min="6" max="6" width="11.5" style="6" customWidth="1"/>
    <col min="7" max="7" width="9.6640625" style="6" customWidth="1"/>
    <col min="8" max="8" width="11.6640625" style="6" customWidth="1"/>
    <col min="9" max="9" width="9.1640625" style="6" bestFit="1" customWidth="1"/>
    <col min="10" max="10" width="8.83203125" style="6"/>
    <col min="11" max="11" width="10.1640625" style="6" customWidth="1"/>
    <col min="12" max="12" width="9.1640625" style="6" bestFit="1" customWidth="1"/>
    <col min="13" max="13" width="10.33203125" style="6" customWidth="1"/>
    <col min="14" max="14" width="10.1640625" style="6" customWidth="1"/>
    <col min="15" max="15" width="8.83203125" style="6"/>
    <col min="16" max="16" width="11.33203125" style="6" bestFit="1" customWidth="1"/>
    <col min="17" max="17" width="10" style="6" bestFit="1" customWidth="1"/>
    <col min="18" max="18" width="10.33203125" style="6" bestFit="1" customWidth="1"/>
    <col min="19" max="19" width="10" style="6" bestFit="1" customWidth="1"/>
    <col min="20" max="20" width="10.6640625" style="6" customWidth="1"/>
    <col min="21" max="21" width="9.1640625" style="6" bestFit="1" customWidth="1"/>
    <col min="22" max="23" width="8.83203125" style="6"/>
    <col min="24" max="24" width="9.1640625" style="6" bestFit="1" customWidth="1"/>
    <col min="25" max="25" width="11.6640625" style="6" customWidth="1"/>
    <col min="26" max="27" width="9.6640625" style="6" bestFit="1" customWidth="1"/>
    <col min="28" max="29" width="9.1640625" style="6" bestFit="1" customWidth="1"/>
    <col min="30" max="30" width="8.33203125" style="6" customWidth="1"/>
    <col min="31" max="31" width="8.83203125" style="6"/>
    <col min="32" max="32" width="10" style="6" bestFit="1" customWidth="1"/>
    <col min="33" max="33" width="9.6640625" style="6" bestFit="1" customWidth="1"/>
    <col min="34" max="34" width="8.83203125" style="6"/>
    <col min="35" max="35" width="9.83203125" style="6" customWidth="1"/>
    <col min="36" max="37" width="9.1640625" style="6" bestFit="1" customWidth="1"/>
    <col min="38" max="39" width="8.83203125" style="6"/>
    <col min="40" max="40" width="9.1640625" style="6" bestFit="1" customWidth="1"/>
    <col min="41" max="41" width="11.1640625" style="6" customWidth="1"/>
    <col min="42" max="16384" width="8.83203125" style="6"/>
  </cols>
  <sheetData>
    <row r="1" spans="1:47" s="5" customFormat="1" ht="34">
      <c r="A1" s="162" t="s">
        <v>173</v>
      </c>
      <c r="B1" s="162" t="s">
        <v>174</v>
      </c>
      <c r="C1" s="163" t="s">
        <v>2</v>
      </c>
      <c r="D1" s="129" t="s">
        <v>69</v>
      </c>
      <c r="E1" s="129" t="s">
        <v>142</v>
      </c>
      <c r="F1" s="163" t="s">
        <v>37</v>
      </c>
      <c r="G1" s="163" t="s">
        <v>38</v>
      </c>
      <c r="H1" s="129" t="s">
        <v>70</v>
      </c>
      <c r="I1" s="129" t="s">
        <v>142</v>
      </c>
      <c r="J1" s="163" t="s">
        <v>39</v>
      </c>
      <c r="K1" s="163" t="s">
        <v>40</v>
      </c>
      <c r="L1" s="163" t="s">
        <v>71</v>
      </c>
      <c r="M1" s="129" t="s">
        <v>142</v>
      </c>
      <c r="N1" s="163" t="s">
        <v>41</v>
      </c>
      <c r="O1" s="163" t="s">
        <v>42</v>
      </c>
      <c r="P1" s="163" t="s">
        <v>75</v>
      </c>
      <c r="Q1" s="129" t="s">
        <v>142</v>
      </c>
      <c r="R1" s="163" t="s">
        <v>43</v>
      </c>
      <c r="S1" s="163" t="s">
        <v>44</v>
      </c>
      <c r="T1" s="163" t="s">
        <v>60</v>
      </c>
      <c r="U1" s="129" t="s">
        <v>142</v>
      </c>
      <c r="V1" s="163" t="s">
        <v>21</v>
      </c>
      <c r="W1" s="163" t="s">
        <v>22</v>
      </c>
      <c r="X1" s="163" t="s">
        <v>51</v>
      </c>
      <c r="Y1" s="129" t="s">
        <v>142</v>
      </c>
      <c r="Z1" s="163" t="s">
        <v>3</v>
      </c>
      <c r="AA1" s="163" t="s">
        <v>4</v>
      </c>
      <c r="AB1" s="163" t="s">
        <v>61</v>
      </c>
      <c r="AC1" s="129" t="s">
        <v>142</v>
      </c>
      <c r="AD1" s="163" t="s">
        <v>23</v>
      </c>
      <c r="AE1" s="163" t="s">
        <v>24</v>
      </c>
      <c r="AF1" s="163" t="s">
        <v>68</v>
      </c>
      <c r="AG1" s="129" t="s">
        <v>142</v>
      </c>
      <c r="AH1" s="163" t="s">
        <v>45</v>
      </c>
      <c r="AI1" s="163" t="s">
        <v>46</v>
      </c>
      <c r="AJ1" s="163" t="s">
        <v>62</v>
      </c>
      <c r="AK1" s="129" t="s">
        <v>142</v>
      </c>
      <c r="AL1" s="163" t="s">
        <v>25</v>
      </c>
      <c r="AM1" s="163" t="s">
        <v>26</v>
      </c>
      <c r="AN1" s="163" t="s">
        <v>52</v>
      </c>
      <c r="AO1" s="129" t="s">
        <v>142</v>
      </c>
      <c r="AP1" s="163" t="s">
        <v>5</v>
      </c>
      <c r="AQ1" s="163" t="s">
        <v>6</v>
      </c>
      <c r="AR1" s="163"/>
      <c r="AS1" s="163" t="s">
        <v>92</v>
      </c>
      <c r="AT1" s="163" t="s">
        <v>36</v>
      </c>
      <c r="AU1" s="163" t="s">
        <v>93</v>
      </c>
    </row>
    <row r="2" spans="1:47">
      <c r="A2" s="38" t="s">
        <v>76</v>
      </c>
      <c r="C2" s="6">
        <v>262104</v>
      </c>
      <c r="D2" s="27">
        <v>9.68</v>
      </c>
      <c r="E2" s="60">
        <f>F2/$AS2</f>
        <v>3.3090256147165521E-2</v>
      </c>
      <c r="F2" s="6">
        <v>903</v>
      </c>
      <c r="G2" s="6">
        <v>35</v>
      </c>
      <c r="H2" s="27">
        <v>15.35</v>
      </c>
      <c r="I2" s="60">
        <f t="shared" ref="I2:I31" si="0">J2/$AS2</f>
        <v>1.1417054490820477</v>
      </c>
      <c r="J2" s="6">
        <v>31156</v>
      </c>
      <c r="K2" s="6">
        <v>180</v>
      </c>
      <c r="L2" s="27">
        <v>47.77</v>
      </c>
      <c r="M2" s="28">
        <f t="shared" ref="M2:M31" si="1">N2/$AS2</f>
        <v>7.5050020154641066</v>
      </c>
      <c r="N2" s="6">
        <v>204804</v>
      </c>
      <c r="O2" s="6">
        <v>456</v>
      </c>
      <c r="P2" s="28">
        <v>4.5999999999999999E-2</v>
      </c>
      <c r="Q2" s="60">
        <f>R2/$AS2</f>
        <v>1.3045549488805014E-2</v>
      </c>
      <c r="R2" s="6">
        <v>356</v>
      </c>
      <c r="S2" s="6">
        <v>62</v>
      </c>
      <c r="T2" s="28">
        <v>2.7E-2</v>
      </c>
      <c r="U2" s="60">
        <f t="shared" ref="U2:U31" si="2">V2/$AS2</f>
        <v>1.2862325479130785E-2</v>
      </c>
      <c r="V2" s="6">
        <v>351</v>
      </c>
      <c r="W2" s="6">
        <v>124</v>
      </c>
      <c r="X2" s="27">
        <v>13.24</v>
      </c>
      <c r="Y2" s="60">
        <f t="shared" ref="Y2:Y31" si="3">Z2/$AS2</f>
        <v>16.180475649529114</v>
      </c>
      <c r="Z2" s="6">
        <v>441549</v>
      </c>
      <c r="AA2" s="6">
        <v>677</v>
      </c>
      <c r="AB2" s="27">
        <v>0.96</v>
      </c>
      <c r="AC2" s="60">
        <f t="shared" ref="AC2:AC31" si="4">AD2/$AS2</f>
        <v>1.1091282201619701</v>
      </c>
      <c r="AD2" s="6">
        <v>30267</v>
      </c>
      <c r="AE2" s="6">
        <v>208</v>
      </c>
      <c r="AF2" s="6">
        <v>382</v>
      </c>
      <c r="AG2" s="60">
        <f t="shared" ref="AG2:AG31" si="5">AH2/$AS2</f>
        <v>0.15361500971087252</v>
      </c>
      <c r="AH2" s="6">
        <v>4192</v>
      </c>
      <c r="AI2" s="6">
        <v>197</v>
      </c>
      <c r="AJ2" s="27">
        <v>0.17100000000000001</v>
      </c>
      <c r="AK2" s="60">
        <f t="shared" ref="AK2:AK31" si="6">AL2/$AS2</f>
        <v>0.26629777566052254</v>
      </c>
      <c r="AL2" s="6">
        <v>7267</v>
      </c>
      <c r="AM2" s="6">
        <v>166</v>
      </c>
      <c r="AN2" s="27">
        <v>10.251681814091601</v>
      </c>
      <c r="AO2" s="28">
        <f t="shared" ref="AO2:AO31" si="7">AP2/$AS2</f>
        <v>13.370222433947745</v>
      </c>
      <c r="AP2" s="6">
        <v>364860</v>
      </c>
      <c r="AQ2" s="6">
        <v>633</v>
      </c>
      <c r="AS2" s="6">
        <v>27289</v>
      </c>
      <c r="AT2" s="6">
        <v>235</v>
      </c>
      <c r="AU2" s="64">
        <f t="shared" ref="AU2:AU31" si="8">AR$41/AS2</f>
        <v>1.0390291570474062</v>
      </c>
    </row>
    <row r="3" spans="1:47">
      <c r="A3" s="38" t="s">
        <v>76</v>
      </c>
      <c r="C3" s="6">
        <v>261547</v>
      </c>
      <c r="D3" s="27">
        <v>9.68</v>
      </c>
      <c r="E3" s="60">
        <f>F3/$AS3</f>
        <v>2.8445696180249957E-2</v>
      </c>
      <c r="F3" s="6">
        <v>808</v>
      </c>
      <c r="G3" s="6">
        <v>35</v>
      </c>
      <c r="H3" s="27">
        <v>15.35</v>
      </c>
      <c r="I3" s="60">
        <f t="shared" si="0"/>
        <v>1.0878718535469107</v>
      </c>
      <c r="J3" s="6">
        <v>30901</v>
      </c>
      <c r="K3" s="6">
        <v>180</v>
      </c>
      <c r="L3" s="27">
        <v>47.77</v>
      </c>
      <c r="M3" s="28">
        <f t="shared" si="1"/>
        <v>7.2022179193803906</v>
      </c>
      <c r="N3" s="6">
        <v>204579</v>
      </c>
      <c r="O3" s="6">
        <v>456</v>
      </c>
      <c r="P3" s="28">
        <v>4.5999999999999999E-2</v>
      </c>
      <c r="Q3" s="60">
        <f t="shared" ref="Q3:Q31" si="9">R3/$AS3</f>
        <v>1.1934518570674178E-2</v>
      </c>
      <c r="R3" s="6">
        <v>339</v>
      </c>
      <c r="S3" s="6">
        <v>61</v>
      </c>
      <c r="T3" s="28">
        <v>2.7E-2</v>
      </c>
      <c r="U3" s="60">
        <f t="shared" si="2"/>
        <v>1.7391304347826087E-2</v>
      </c>
      <c r="V3" s="6">
        <v>494</v>
      </c>
      <c r="W3" s="6">
        <v>124</v>
      </c>
      <c r="X3" s="27">
        <v>13.24</v>
      </c>
      <c r="Y3" s="60">
        <f t="shared" si="3"/>
        <v>15.474740362612216</v>
      </c>
      <c r="Z3" s="6">
        <v>439560</v>
      </c>
      <c r="AA3" s="6">
        <v>676</v>
      </c>
      <c r="AB3" s="27">
        <v>0.96</v>
      </c>
      <c r="AC3" s="60">
        <f t="shared" si="4"/>
        <v>1.0533356803379688</v>
      </c>
      <c r="AD3" s="6">
        <v>29920</v>
      </c>
      <c r="AE3" s="6">
        <v>208</v>
      </c>
      <c r="AF3" s="6">
        <v>382</v>
      </c>
      <c r="AG3" s="60">
        <f t="shared" si="5"/>
        <v>0.14757965146981164</v>
      </c>
      <c r="AH3" s="6">
        <v>4192</v>
      </c>
      <c r="AI3" s="6">
        <v>198</v>
      </c>
      <c r="AJ3" s="27">
        <v>0.17100000000000001</v>
      </c>
      <c r="AK3" s="60">
        <f t="shared" si="6"/>
        <v>0.24580179545854602</v>
      </c>
      <c r="AL3" s="6">
        <v>6982</v>
      </c>
      <c r="AM3" s="6">
        <v>167</v>
      </c>
      <c r="AN3" s="27">
        <v>10.251681814091601</v>
      </c>
      <c r="AO3" s="28">
        <f t="shared" si="7"/>
        <v>12.781059672592853</v>
      </c>
      <c r="AP3" s="6">
        <v>363046</v>
      </c>
      <c r="AQ3" s="6">
        <v>632</v>
      </c>
      <c r="AS3" s="6">
        <v>28405</v>
      </c>
      <c r="AT3" s="6">
        <v>238</v>
      </c>
      <c r="AU3" s="64">
        <f t="shared" si="8"/>
        <v>0.99820688845860472</v>
      </c>
    </row>
    <row r="4" spans="1:47">
      <c r="A4" s="38" t="s">
        <v>76</v>
      </c>
      <c r="C4" s="6">
        <v>262615</v>
      </c>
      <c r="D4" s="27">
        <v>9.68</v>
      </c>
      <c r="E4" s="60">
        <f>F4/$AS4</f>
        <v>2.9112770996538532E-2</v>
      </c>
      <c r="F4" s="6">
        <v>799</v>
      </c>
      <c r="G4" s="6">
        <v>33</v>
      </c>
      <c r="H4" s="27">
        <v>15.35</v>
      </c>
      <c r="I4" s="60">
        <f t="shared" si="0"/>
        <v>1.1394425214064492</v>
      </c>
      <c r="J4" s="6">
        <v>31272</v>
      </c>
      <c r="K4" s="6">
        <v>180</v>
      </c>
      <c r="L4" s="27">
        <v>47.77</v>
      </c>
      <c r="M4" s="28">
        <f t="shared" si="1"/>
        <v>7.5165603935143013</v>
      </c>
      <c r="N4" s="6">
        <v>206292</v>
      </c>
      <c r="O4" s="6">
        <v>457</v>
      </c>
      <c r="P4" s="28">
        <v>4.5999999999999999E-2</v>
      </c>
      <c r="Q4" s="60">
        <f t="shared" si="9"/>
        <v>1.3044270358899617E-2</v>
      </c>
      <c r="R4" s="6">
        <v>358</v>
      </c>
      <c r="S4" s="6">
        <v>61</v>
      </c>
      <c r="T4" s="28">
        <v>2.7E-2</v>
      </c>
      <c r="U4" s="60">
        <f t="shared" si="2"/>
        <v>1.4866095828019676E-2</v>
      </c>
      <c r="V4" s="6">
        <v>408</v>
      </c>
      <c r="W4" s="6">
        <v>124</v>
      </c>
      <c r="X4" s="27">
        <v>13.24</v>
      </c>
      <c r="Y4" s="60">
        <f t="shared" si="3"/>
        <v>16.080087447622518</v>
      </c>
      <c r="Z4" s="6">
        <v>441318</v>
      </c>
      <c r="AA4" s="6">
        <v>677</v>
      </c>
      <c r="AB4" s="27">
        <v>0.96</v>
      </c>
      <c r="AC4" s="60">
        <f t="shared" si="4"/>
        <v>1.0993623610858079</v>
      </c>
      <c r="AD4" s="6">
        <v>30172</v>
      </c>
      <c r="AE4" s="6">
        <v>208</v>
      </c>
      <c r="AF4" s="6">
        <v>382</v>
      </c>
      <c r="AG4" s="60">
        <f t="shared" si="5"/>
        <v>0.15456367280014574</v>
      </c>
      <c r="AH4" s="6">
        <v>4242</v>
      </c>
      <c r="AI4" s="6">
        <v>198</v>
      </c>
      <c r="AJ4" s="27">
        <v>0.17100000000000001</v>
      </c>
      <c r="AK4" s="60">
        <f t="shared" si="6"/>
        <v>0.25286937511386409</v>
      </c>
      <c r="AL4" s="6">
        <v>6940</v>
      </c>
      <c r="AM4" s="6">
        <v>166</v>
      </c>
      <c r="AN4" s="27">
        <v>10.251681814091601</v>
      </c>
      <c r="AO4" s="28">
        <f t="shared" si="7"/>
        <v>13.296629622882127</v>
      </c>
      <c r="AP4" s="6">
        <v>364926</v>
      </c>
      <c r="AQ4" s="6">
        <v>633</v>
      </c>
      <c r="AS4" s="6">
        <v>27445</v>
      </c>
      <c r="AT4" s="6">
        <v>236</v>
      </c>
      <c r="AU4" s="64">
        <f t="shared" si="8"/>
        <v>1.0331232161292281</v>
      </c>
    </row>
    <row r="5" spans="1:47">
      <c r="A5" s="38" t="s">
        <v>76</v>
      </c>
      <c r="C5" s="6">
        <v>266730</v>
      </c>
      <c r="D5" s="27">
        <v>9.68</v>
      </c>
      <c r="E5" s="60">
        <f>F5/$AS5</f>
        <v>2.9427664031353471E-2</v>
      </c>
      <c r="F5" s="6">
        <v>871</v>
      </c>
      <c r="G5" s="6">
        <v>35</v>
      </c>
      <c r="H5" s="27">
        <v>15.35</v>
      </c>
      <c r="I5" s="60">
        <f t="shared" si="0"/>
        <v>1.09203324548956</v>
      </c>
      <c r="J5" s="6">
        <v>32322</v>
      </c>
      <c r="K5" s="6">
        <v>183</v>
      </c>
      <c r="L5" s="27">
        <v>47.77</v>
      </c>
      <c r="M5" s="28">
        <f t="shared" si="1"/>
        <v>7.2048111358875602</v>
      </c>
      <c r="N5" s="6">
        <v>213248</v>
      </c>
      <c r="O5" s="6">
        <v>465</v>
      </c>
      <c r="P5" s="28">
        <v>4.5999999999999999E-2</v>
      </c>
      <c r="Q5" s="60">
        <f t="shared" si="9"/>
        <v>1.5068585715251031E-2</v>
      </c>
      <c r="R5" s="6">
        <v>446</v>
      </c>
      <c r="S5" s="6">
        <v>62</v>
      </c>
      <c r="T5" s="28">
        <v>2.7E-2</v>
      </c>
      <c r="U5" s="60">
        <f t="shared" si="2"/>
        <v>1.3784715183458342E-2</v>
      </c>
      <c r="V5" s="6">
        <v>408</v>
      </c>
      <c r="W5" s="6">
        <v>126</v>
      </c>
      <c r="X5" s="27">
        <v>13.24</v>
      </c>
      <c r="Y5" s="60">
        <f t="shared" si="3"/>
        <v>15.094769916886277</v>
      </c>
      <c r="Z5" s="6">
        <v>446775</v>
      </c>
      <c r="AA5" s="6">
        <v>681</v>
      </c>
      <c r="AB5" s="27">
        <v>0.96</v>
      </c>
      <c r="AC5" s="60">
        <f t="shared" si="4"/>
        <v>1.014798297182242</v>
      </c>
      <c r="AD5" s="6">
        <v>30036</v>
      </c>
      <c r="AE5" s="6">
        <v>209</v>
      </c>
      <c r="AF5" s="6">
        <v>382</v>
      </c>
      <c r="AG5" s="60">
        <f t="shared" si="5"/>
        <v>0.15146293668491115</v>
      </c>
      <c r="AH5" s="6">
        <v>4483</v>
      </c>
      <c r="AI5" s="6">
        <v>201</v>
      </c>
      <c r="AJ5" s="27">
        <v>0.17100000000000001</v>
      </c>
      <c r="AK5" s="60">
        <f t="shared" si="6"/>
        <v>0.24018514764511115</v>
      </c>
      <c r="AL5" s="6">
        <v>7109</v>
      </c>
      <c r="AM5" s="6">
        <v>167</v>
      </c>
      <c r="AN5" s="27">
        <v>10.251681814091601</v>
      </c>
      <c r="AO5" s="28">
        <f t="shared" si="7"/>
        <v>12.430603419149943</v>
      </c>
      <c r="AP5" s="6">
        <v>367921</v>
      </c>
      <c r="AQ5" s="6">
        <v>636</v>
      </c>
      <c r="AS5" s="6">
        <v>29598</v>
      </c>
      <c r="AT5" s="6">
        <v>244</v>
      </c>
      <c r="AU5" s="64">
        <f t="shared" si="8"/>
        <v>0.95797238552154418</v>
      </c>
    </row>
    <row r="6" spans="1:47">
      <c r="A6" s="38" t="s">
        <v>76</v>
      </c>
      <c r="C6" s="6">
        <v>264555</v>
      </c>
      <c r="D6" s="27">
        <v>9.68</v>
      </c>
      <c r="E6" s="60">
        <f>F6/$AS6</f>
        <v>2.9693353683918414E-2</v>
      </c>
      <c r="F6" s="6">
        <v>856</v>
      </c>
      <c r="G6" s="6">
        <v>34</v>
      </c>
      <c r="H6" s="27">
        <v>15.35</v>
      </c>
      <c r="I6" s="60">
        <f t="shared" si="0"/>
        <v>1.1098931594283337</v>
      </c>
      <c r="J6" s="6">
        <v>31996</v>
      </c>
      <c r="K6" s="6">
        <v>182</v>
      </c>
      <c r="L6" s="27">
        <v>47.77</v>
      </c>
      <c r="M6" s="28">
        <f t="shared" si="1"/>
        <v>7.2513528513944774</v>
      </c>
      <c r="N6" s="6">
        <v>209042</v>
      </c>
      <c r="O6" s="6">
        <v>460</v>
      </c>
      <c r="P6" s="28">
        <v>4.5999999999999999E-2</v>
      </c>
      <c r="Q6" s="60">
        <f t="shared" si="9"/>
        <v>1.169002358817816E-2</v>
      </c>
      <c r="R6" s="6">
        <v>337</v>
      </c>
      <c r="S6" s="6">
        <v>61</v>
      </c>
      <c r="T6" s="28">
        <v>2.7E-2</v>
      </c>
      <c r="U6" s="60">
        <f t="shared" si="2"/>
        <v>1.0406549188289163E-2</v>
      </c>
      <c r="V6" s="6">
        <v>300</v>
      </c>
      <c r="W6" s="6">
        <v>125</v>
      </c>
      <c r="X6" s="27">
        <v>13.24</v>
      </c>
      <c r="Y6" s="60">
        <f t="shared" si="3"/>
        <v>15.415706951574858</v>
      </c>
      <c r="Z6" s="6">
        <v>444404</v>
      </c>
      <c r="AA6" s="6">
        <v>679</v>
      </c>
      <c r="AB6" s="27">
        <v>0.96</v>
      </c>
      <c r="AC6" s="60">
        <f t="shared" si="4"/>
        <v>1.0369779381157209</v>
      </c>
      <c r="AD6" s="6">
        <v>29894</v>
      </c>
      <c r="AE6" s="6">
        <v>208</v>
      </c>
      <c r="AF6" s="6">
        <v>382</v>
      </c>
      <c r="AG6" s="60">
        <f t="shared" si="5"/>
        <v>0.144373525738865</v>
      </c>
      <c r="AH6" s="6">
        <v>4162</v>
      </c>
      <c r="AI6" s="6">
        <v>200</v>
      </c>
      <c r="AJ6" s="27">
        <v>0.17100000000000001</v>
      </c>
      <c r="AK6" s="60">
        <f t="shared" si="6"/>
        <v>0.23341889829332593</v>
      </c>
      <c r="AL6" s="6">
        <v>6729</v>
      </c>
      <c r="AM6" s="6">
        <v>168</v>
      </c>
      <c r="AN6" s="27">
        <v>10.251681814091601</v>
      </c>
      <c r="AO6" s="28">
        <f t="shared" si="7"/>
        <v>12.679027334535867</v>
      </c>
      <c r="AP6" s="6">
        <v>365511</v>
      </c>
      <c r="AQ6" s="6">
        <v>634</v>
      </c>
      <c r="AS6" s="6">
        <v>28828</v>
      </c>
      <c r="AT6" s="6">
        <v>240</v>
      </c>
      <c r="AU6" s="64">
        <f t="shared" si="8"/>
        <v>0.98355996484898933</v>
      </c>
    </row>
    <row r="7" spans="1:47">
      <c r="A7" s="38" t="s">
        <v>76</v>
      </c>
      <c r="C7" s="6">
        <v>268216</v>
      </c>
      <c r="D7" s="27">
        <v>9.68</v>
      </c>
      <c r="E7" s="60">
        <f>AVERAGE(E2:E6)</f>
        <v>2.9953948207845176E-2</v>
      </c>
      <c r="G7" s="6">
        <v>33</v>
      </c>
      <c r="H7" s="27">
        <v>15.35</v>
      </c>
      <c r="I7" s="60">
        <f t="shared" si="0"/>
        <v>1.1284733117177421</v>
      </c>
      <c r="J7" s="6">
        <v>32368</v>
      </c>
      <c r="K7" s="6">
        <v>183</v>
      </c>
      <c r="L7" s="27">
        <v>47.77</v>
      </c>
      <c r="M7" s="28">
        <f t="shared" si="1"/>
        <v>7.5405292333437925</v>
      </c>
      <c r="N7" s="6">
        <v>216285</v>
      </c>
      <c r="O7" s="6">
        <v>468</v>
      </c>
      <c r="P7" s="28">
        <v>4.5999999999999999E-2</v>
      </c>
      <c r="Q7" s="60">
        <f t="shared" si="9"/>
        <v>1.5130913781682531E-2</v>
      </c>
      <c r="R7" s="6">
        <v>434</v>
      </c>
      <c r="S7" s="6">
        <v>64</v>
      </c>
      <c r="T7" s="28">
        <v>2.7E-2</v>
      </c>
      <c r="U7" s="60">
        <f t="shared" si="2"/>
        <v>1.631628490743646E-2</v>
      </c>
      <c r="V7" s="6">
        <v>468</v>
      </c>
      <c r="W7" s="6">
        <v>126</v>
      </c>
      <c r="X7" s="27">
        <v>13.24</v>
      </c>
      <c r="Y7" s="60">
        <f t="shared" si="3"/>
        <v>15.596834361817104</v>
      </c>
      <c r="Z7" s="6">
        <v>447364</v>
      </c>
      <c r="AA7" s="6">
        <v>682</v>
      </c>
      <c r="AB7" s="27">
        <v>0.96</v>
      </c>
      <c r="AC7" s="60">
        <f t="shared" si="4"/>
        <v>1.0471010703203989</v>
      </c>
      <c r="AD7" s="6">
        <v>30034</v>
      </c>
      <c r="AE7" s="6">
        <v>209</v>
      </c>
      <c r="AF7" s="6">
        <v>382</v>
      </c>
      <c r="AG7" s="60">
        <f t="shared" si="5"/>
        <v>0.157619495868633</v>
      </c>
      <c r="AH7" s="6">
        <v>4521</v>
      </c>
      <c r="AI7" s="6">
        <v>202</v>
      </c>
      <c r="AJ7" s="27">
        <v>0.17100000000000001</v>
      </c>
      <c r="AK7" s="60">
        <f t="shared" si="6"/>
        <v>0.24662692187009727</v>
      </c>
      <c r="AL7" s="6">
        <v>7074</v>
      </c>
      <c r="AM7" s="6">
        <v>168</v>
      </c>
      <c r="AN7" s="27">
        <v>10.251681814091604</v>
      </c>
      <c r="AO7" s="28">
        <f t="shared" si="7"/>
        <v>12.874594707666562</v>
      </c>
      <c r="AP7" s="6">
        <v>369282</v>
      </c>
      <c r="AQ7" s="6">
        <v>637</v>
      </c>
      <c r="AS7" s="6">
        <v>28683</v>
      </c>
      <c r="AT7" s="6">
        <v>241</v>
      </c>
      <c r="AU7" s="64">
        <f t="shared" si="8"/>
        <v>0.98853211542260799</v>
      </c>
    </row>
    <row r="8" spans="1:47">
      <c r="A8" s="38" t="s">
        <v>76</v>
      </c>
      <c r="C8" s="6">
        <v>268087</v>
      </c>
      <c r="D8" s="27">
        <v>9.68</v>
      </c>
      <c r="E8" s="60">
        <f>AVERAGE(E2:E6)</f>
        <v>2.9953948207845176E-2</v>
      </c>
      <c r="G8" s="6">
        <v>33</v>
      </c>
      <c r="H8" s="27">
        <v>15.35</v>
      </c>
      <c r="I8" s="60">
        <f t="shared" si="0"/>
        <v>1.1281820697288323</v>
      </c>
      <c r="J8" s="6">
        <v>32618</v>
      </c>
      <c r="K8" s="6">
        <v>184</v>
      </c>
      <c r="L8" s="27">
        <v>47.77</v>
      </c>
      <c r="M8" s="28">
        <f t="shared" si="1"/>
        <v>7.4695628112894301</v>
      </c>
      <c r="N8" s="6">
        <v>215960</v>
      </c>
      <c r="O8" s="6">
        <v>468</v>
      </c>
      <c r="P8" s="28">
        <v>4.5999999999999999E-2</v>
      </c>
      <c r="Q8" s="60">
        <f t="shared" si="9"/>
        <v>1.5045655783065855E-2</v>
      </c>
      <c r="R8" s="6">
        <v>435</v>
      </c>
      <c r="S8" s="6">
        <v>63</v>
      </c>
      <c r="T8" s="28">
        <v>2.7E-2</v>
      </c>
      <c r="U8" s="60">
        <f t="shared" si="2"/>
        <v>4.0121748754842279E-3</v>
      </c>
      <c r="V8" s="6">
        <v>116</v>
      </c>
      <c r="W8" s="6">
        <v>124</v>
      </c>
      <c r="X8" s="27">
        <v>13.24</v>
      </c>
      <c r="Y8" s="60">
        <f t="shared" si="3"/>
        <v>15.441615938018815</v>
      </c>
      <c r="Z8" s="6">
        <v>446448</v>
      </c>
      <c r="AA8" s="6">
        <v>681</v>
      </c>
      <c r="AB8" s="27">
        <v>0.96</v>
      </c>
      <c r="AC8" s="60">
        <f t="shared" si="4"/>
        <v>1.0544410625345877</v>
      </c>
      <c r="AD8" s="6">
        <v>30486</v>
      </c>
      <c r="AE8" s="6">
        <v>210</v>
      </c>
      <c r="AF8" s="6">
        <v>382</v>
      </c>
      <c r="AG8" s="60">
        <f t="shared" si="5"/>
        <v>0.14398865522966242</v>
      </c>
      <c r="AH8" s="6">
        <v>4163</v>
      </c>
      <c r="AI8" s="6">
        <v>201</v>
      </c>
      <c r="AJ8" s="27">
        <v>0.17100000000000001</v>
      </c>
      <c r="AK8" s="60">
        <f t="shared" si="6"/>
        <v>0.24225235196458217</v>
      </c>
      <c r="AL8" s="6">
        <v>7004</v>
      </c>
      <c r="AM8" s="6">
        <v>167</v>
      </c>
      <c r="AN8" s="27">
        <v>10.251681814091604</v>
      </c>
      <c r="AO8" s="28">
        <f t="shared" si="7"/>
        <v>12.779295794133924</v>
      </c>
      <c r="AP8" s="6">
        <v>369475</v>
      </c>
      <c r="AQ8" s="6">
        <v>637</v>
      </c>
      <c r="AS8" s="6">
        <v>28912</v>
      </c>
      <c r="AT8" s="6">
        <v>240</v>
      </c>
      <c r="AU8" s="64">
        <f t="shared" si="8"/>
        <v>0.98070236118797272</v>
      </c>
    </row>
    <row r="9" spans="1:47">
      <c r="A9" s="38" t="s">
        <v>76</v>
      </c>
      <c r="C9" s="6">
        <v>262525</v>
      </c>
      <c r="D9" s="27">
        <v>9.68</v>
      </c>
      <c r="E9" s="60">
        <f t="shared" ref="E9:E16" si="10">F9/$AS9</f>
        <v>3.1282142223798548E-2</v>
      </c>
      <c r="F9" s="6">
        <v>882</v>
      </c>
      <c r="G9" s="6">
        <v>35</v>
      </c>
      <c r="H9" s="27">
        <v>15.35</v>
      </c>
      <c r="I9" s="60">
        <f t="shared" si="0"/>
        <v>1.109771236034758</v>
      </c>
      <c r="J9" s="6">
        <v>31290</v>
      </c>
      <c r="K9" s="6">
        <v>180</v>
      </c>
      <c r="L9" s="27">
        <v>47.77</v>
      </c>
      <c r="M9" s="28">
        <f t="shared" si="1"/>
        <v>7.2990955843234619</v>
      </c>
      <c r="N9" s="6">
        <v>205798</v>
      </c>
      <c r="O9" s="6">
        <v>457</v>
      </c>
      <c r="P9" s="28">
        <v>4.5999999999999999E-2</v>
      </c>
      <c r="Q9" s="60">
        <f t="shared" si="9"/>
        <v>1.2519950345805993E-2</v>
      </c>
      <c r="R9" s="6">
        <v>353</v>
      </c>
      <c r="S9" s="6">
        <v>62</v>
      </c>
      <c r="T9" s="28">
        <v>2.7E-2</v>
      </c>
      <c r="U9" s="60">
        <f t="shared" si="2"/>
        <v>9.4342968611455923E-3</v>
      </c>
      <c r="V9" s="6">
        <v>266</v>
      </c>
      <c r="W9" s="6">
        <v>123</v>
      </c>
      <c r="X9" s="27">
        <v>13.24</v>
      </c>
      <c r="Y9" s="60">
        <f t="shared" si="3"/>
        <v>15.697818762191877</v>
      </c>
      <c r="Z9" s="6">
        <v>442600</v>
      </c>
      <c r="AA9" s="6">
        <v>678</v>
      </c>
      <c r="AB9" s="27">
        <v>0.96</v>
      </c>
      <c r="AC9" s="60">
        <f t="shared" si="4"/>
        <v>1.060578116687356</v>
      </c>
      <c r="AD9" s="6">
        <v>29903</v>
      </c>
      <c r="AE9" s="6">
        <v>207</v>
      </c>
      <c r="AF9" s="6">
        <v>382</v>
      </c>
      <c r="AG9" s="60">
        <f t="shared" si="5"/>
        <v>0.15754566412484483</v>
      </c>
      <c r="AH9" s="6">
        <v>4442</v>
      </c>
      <c r="AI9" s="6">
        <v>198</v>
      </c>
      <c r="AJ9" s="27">
        <v>0.17100000000000001</v>
      </c>
      <c r="AK9" s="60">
        <f t="shared" si="6"/>
        <v>0.24571732576697997</v>
      </c>
      <c r="AL9" s="6">
        <v>6928</v>
      </c>
      <c r="AM9" s="6">
        <v>168</v>
      </c>
      <c r="AN9" s="27">
        <v>10.251681814091604</v>
      </c>
      <c r="AO9" s="28">
        <f t="shared" si="7"/>
        <v>12.922965064727789</v>
      </c>
      <c r="AP9" s="6">
        <v>364363</v>
      </c>
      <c r="AQ9" s="6">
        <v>633</v>
      </c>
      <c r="AS9" s="6">
        <v>28195</v>
      </c>
      <c r="AT9" s="6">
        <v>238</v>
      </c>
      <c r="AU9" s="64">
        <f t="shared" si="8"/>
        <v>1.0056416622332565</v>
      </c>
    </row>
    <row r="10" spans="1:47">
      <c r="A10" s="38" t="s">
        <v>76</v>
      </c>
      <c r="C10" s="6">
        <v>262528</v>
      </c>
      <c r="D10" s="27">
        <v>9.68</v>
      </c>
      <c r="E10" s="60">
        <f t="shared" si="10"/>
        <v>3.2387929783838677E-2</v>
      </c>
      <c r="F10" s="6">
        <v>893</v>
      </c>
      <c r="G10" s="6">
        <v>34</v>
      </c>
      <c r="H10" s="27">
        <v>15.35</v>
      </c>
      <c r="I10" s="60">
        <f t="shared" si="0"/>
        <v>1.1322356013346873</v>
      </c>
      <c r="J10" s="6">
        <v>31218</v>
      </c>
      <c r="K10" s="6">
        <v>180</v>
      </c>
      <c r="L10" s="27">
        <v>47.77</v>
      </c>
      <c r="M10" s="28">
        <f t="shared" si="1"/>
        <v>7.4615914696068479</v>
      </c>
      <c r="N10" s="6">
        <v>205731</v>
      </c>
      <c r="O10" s="6">
        <v>457</v>
      </c>
      <c r="P10" s="28">
        <v>4.5999999999999999E-2</v>
      </c>
      <c r="Q10" s="60">
        <f t="shared" si="9"/>
        <v>1.6175830552734659E-2</v>
      </c>
      <c r="R10" s="6">
        <v>446</v>
      </c>
      <c r="S10" s="6">
        <v>63</v>
      </c>
      <c r="T10" s="28">
        <v>2.7E-2</v>
      </c>
      <c r="U10" s="60">
        <f t="shared" si="2"/>
        <v>-3.3729870883505006E-3</v>
      </c>
      <c r="V10" s="6">
        <v>-93</v>
      </c>
      <c r="W10" s="6">
        <v>122</v>
      </c>
      <c r="X10" s="27">
        <v>13.24</v>
      </c>
      <c r="Y10" s="60">
        <f t="shared" si="3"/>
        <v>16.034817931234585</v>
      </c>
      <c r="Z10" s="6">
        <v>442112</v>
      </c>
      <c r="AA10" s="6">
        <v>678</v>
      </c>
      <c r="AB10" s="27">
        <v>0.96</v>
      </c>
      <c r="AC10" s="60">
        <f t="shared" si="4"/>
        <v>1.0953866241114174</v>
      </c>
      <c r="AD10" s="6">
        <v>30202</v>
      </c>
      <c r="AE10" s="6">
        <v>208</v>
      </c>
      <c r="AF10" s="6">
        <v>382</v>
      </c>
      <c r="AG10" s="60">
        <f t="shared" si="5"/>
        <v>0.16480487451037285</v>
      </c>
      <c r="AH10" s="6">
        <v>4544</v>
      </c>
      <c r="AI10" s="6">
        <v>198</v>
      </c>
      <c r="AJ10" s="27">
        <v>0.17100000000000001</v>
      </c>
      <c r="AK10" s="60">
        <f t="shared" si="6"/>
        <v>0.25921224430581752</v>
      </c>
      <c r="AL10" s="6">
        <v>7147</v>
      </c>
      <c r="AM10" s="6">
        <v>166</v>
      </c>
      <c r="AN10" s="27">
        <v>10.251681814091604</v>
      </c>
      <c r="AO10" s="28">
        <f t="shared" si="7"/>
        <v>13.205135644857101</v>
      </c>
      <c r="AP10" s="6">
        <v>364092</v>
      </c>
      <c r="AQ10" s="6">
        <v>632</v>
      </c>
      <c r="AS10" s="6">
        <v>27572</v>
      </c>
      <c r="AT10" s="6">
        <v>239</v>
      </c>
      <c r="AU10" s="64">
        <f t="shared" si="8"/>
        <v>1.028364524396731</v>
      </c>
    </row>
    <row r="11" spans="1:47">
      <c r="A11" s="38" t="s">
        <v>76</v>
      </c>
      <c r="C11" s="6">
        <v>262860</v>
      </c>
      <c r="D11" s="27">
        <v>9.68</v>
      </c>
      <c r="E11" s="60">
        <f t="shared" si="10"/>
        <v>2.8457951994474186E-2</v>
      </c>
      <c r="F11" s="6">
        <v>824</v>
      </c>
      <c r="G11" s="6">
        <v>34</v>
      </c>
      <c r="H11" s="27">
        <v>15.35</v>
      </c>
      <c r="I11" s="60">
        <f t="shared" si="0"/>
        <v>1.0829563115178726</v>
      </c>
      <c r="J11" s="6">
        <v>31357</v>
      </c>
      <c r="K11" s="6">
        <v>181</v>
      </c>
      <c r="L11" s="27">
        <v>47.77</v>
      </c>
      <c r="M11" s="28">
        <f t="shared" si="1"/>
        <v>7.1554826454843727</v>
      </c>
      <c r="N11" s="6">
        <v>207187</v>
      </c>
      <c r="O11" s="6">
        <v>458</v>
      </c>
      <c r="P11" s="28">
        <v>4.5999999999999999E-2</v>
      </c>
      <c r="Q11" s="60">
        <f t="shared" si="9"/>
        <v>1.4401657744776378E-2</v>
      </c>
      <c r="R11" s="6">
        <v>417</v>
      </c>
      <c r="S11" s="6">
        <v>63</v>
      </c>
      <c r="T11" s="28">
        <v>2.7E-2</v>
      </c>
      <c r="U11" s="60">
        <f t="shared" si="2"/>
        <v>1.9962010015541359E-2</v>
      </c>
      <c r="V11" s="6">
        <v>578</v>
      </c>
      <c r="W11" s="6">
        <v>123</v>
      </c>
      <c r="X11" s="27">
        <v>13.24</v>
      </c>
      <c r="Y11" s="60">
        <f t="shared" si="3"/>
        <v>15.282921775168365</v>
      </c>
      <c r="Z11" s="6">
        <v>442517</v>
      </c>
      <c r="AA11" s="6">
        <v>678</v>
      </c>
      <c r="AB11" s="27">
        <v>0.96</v>
      </c>
      <c r="AC11" s="60">
        <f t="shared" si="4"/>
        <v>1.0465549991365912</v>
      </c>
      <c r="AD11" s="6">
        <v>30303</v>
      </c>
      <c r="AE11" s="6">
        <v>208</v>
      </c>
      <c r="AF11" s="6">
        <v>382</v>
      </c>
      <c r="AG11" s="60">
        <f t="shared" si="5"/>
        <v>0.1470557762044552</v>
      </c>
      <c r="AH11" s="6">
        <v>4258</v>
      </c>
      <c r="AI11" s="6">
        <v>198</v>
      </c>
      <c r="AJ11" s="27">
        <v>0.17100000000000001</v>
      </c>
      <c r="AK11" s="60">
        <f t="shared" si="6"/>
        <v>0.23225695044033845</v>
      </c>
      <c r="AL11" s="6">
        <v>6725</v>
      </c>
      <c r="AM11" s="6">
        <v>166</v>
      </c>
      <c r="AN11" s="27">
        <v>10.251681814091604</v>
      </c>
      <c r="AO11" s="28">
        <f t="shared" si="7"/>
        <v>12.55278881022276</v>
      </c>
      <c r="AP11" s="6">
        <v>363466</v>
      </c>
      <c r="AQ11" s="6">
        <v>632</v>
      </c>
      <c r="AS11" s="6">
        <v>28955</v>
      </c>
      <c r="AT11" s="6">
        <v>239</v>
      </c>
      <c r="AU11" s="64">
        <f t="shared" si="8"/>
        <v>0.97924595636907841</v>
      </c>
    </row>
    <row r="12" spans="1:47">
      <c r="A12" s="38" t="s">
        <v>77</v>
      </c>
      <c r="C12" s="6">
        <v>256344</v>
      </c>
      <c r="D12" s="27">
        <v>7.23</v>
      </c>
      <c r="E12" s="60">
        <f t="shared" si="10"/>
        <v>2.1897273862884856E-2</v>
      </c>
      <c r="F12" s="6">
        <v>596</v>
      </c>
      <c r="G12" s="6">
        <v>31</v>
      </c>
      <c r="H12" s="27">
        <v>13.8</v>
      </c>
      <c r="I12" s="60">
        <f t="shared" si="0"/>
        <v>0.94808582555661691</v>
      </c>
      <c r="J12" s="6">
        <v>25805</v>
      </c>
      <c r="K12" s="6">
        <v>165</v>
      </c>
      <c r="L12" s="27">
        <v>49.94</v>
      </c>
      <c r="M12" s="28">
        <f t="shared" si="1"/>
        <v>7.7020354177382613</v>
      </c>
      <c r="N12" s="6">
        <v>209634</v>
      </c>
      <c r="O12" s="6">
        <v>462</v>
      </c>
      <c r="P12" s="28">
        <v>0.27300000000000002</v>
      </c>
      <c r="Q12" s="60">
        <f t="shared" si="9"/>
        <v>6.5949004335366296E-2</v>
      </c>
      <c r="R12" s="6">
        <v>1795</v>
      </c>
      <c r="S12" s="6">
        <v>75</v>
      </c>
      <c r="T12" s="27">
        <v>0.52</v>
      </c>
      <c r="U12" s="60">
        <f t="shared" si="2"/>
        <v>0.5062826070982438</v>
      </c>
      <c r="V12" s="6">
        <v>13780</v>
      </c>
      <c r="W12" s="6">
        <v>179</v>
      </c>
      <c r="X12" s="27">
        <v>11.4</v>
      </c>
      <c r="Y12" s="60">
        <f t="shared" si="3"/>
        <v>13.103828348886767</v>
      </c>
      <c r="Z12" s="6">
        <v>356660</v>
      </c>
      <c r="AA12" s="6">
        <v>613</v>
      </c>
      <c r="AB12" s="27">
        <v>2.71</v>
      </c>
      <c r="AC12" s="60">
        <f t="shared" si="4"/>
        <v>3.0772650451906824</v>
      </c>
      <c r="AD12" s="6">
        <v>83757</v>
      </c>
      <c r="AE12" s="6">
        <v>307</v>
      </c>
      <c r="AF12" s="6">
        <v>289</v>
      </c>
      <c r="AG12" s="60">
        <f t="shared" si="5"/>
        <v>0.12223528547284886</v>
      </c>
      <c r="AH12" s="6">
        <v>3327</v>
      </c>
      <c r="AI12" s="6">
        <v>195</v>
      </c>
      <c r="AJ12" s="27">
        <v>0.16800000000000001</v>
      </c>
      <c r="AK12" s="60">
        <f t="shared" si="6"/>
        <v>0.23668160775957087</v>
      </c>
      <c r="AL12" s="6">
        <v>6442</v>
      </c>
      <c r="AM12" s="6">
        <v>162</v>
      </c>
      <c r="AN12" s="27">
        <v>11.117568613335701</v>
      </c>
      <c r="AO12" s="28">
        <f t="shared" si="7"/>
        <v>13.481740024983466</v>
      </c>
      <c r="AP12" s="6">
        <v>366946</v>
      </c>
      <c r="AQ12" s="6">
        <v>635</v>
      </c>
      <c r="AS12" s="6">
        <v>27218</v>
      </c>
      <c r="AT12" s="6">
        <v>234</v>
      </c>
      <c r="AU12" s="64">
        <f t="shared" si="8"/>
        <v>1.0417395351115684</v>
      </c>
    </row>
    <row r="13" spans="1:47">
      <c r="A13" s="38" t="s">
        <v>77</v>
      </c>
      <c r="C13" s="6">
        <v>257023</v>
      </c>
      <c r="D13" s="27">
        <v>7.23</v>
      </c>
      <c r="E13" s="60">
        <f t="shared" si="10"/>
        <v>2.2055007784120395E-2</v>
      </c>
      <c r="F13" s="6">
        <v>595</v>
      </c>
      <c r="G13" s="6">
        <v>31</v>
      </c>
      <c r="H13" s="27">
        <v>13.8</v>
      </c>
      <c r="I13" s="60">
        <f t="shared" si="0"/>
        <v>0.95637185855141227</v>
      </c>
      <c r="J13" s="6">
        <v>25801</v>
      </c>
      <c r="K13" s="6">
        <v>166</v>
      </c>
      <c r="L13" s="27">
        <v>49.94</v>
      </c>
      <c r="M13" s="28">
        <f t="shared" si="1"/>
        <v>7.765179034769071</v>
      </c>
      <c r="N13" s="6">
        <v>209489</v>
      </c>
      <c r="O13" s="6">
        <v>462</v>
      </c>
      <c r="P13" s="28">
        <v>0.27300000000000002</v>
      </c>
      <c r="Q13" s="60">
        <f t="shared" si="9"/>
        <v>6.2421232115056714E-2</v>
      </c>
      <c r="R13" s="6">
        <v>1684</v>
      </c>
      <c r="S13" s="6">
        <v>76</v>
      </c>
      <c r="T13" s="27">
        <v>0.52</v>
      </c>
      <c r="U13" s="60">
        <f t="shared" si="2"/>
        <v>0.50834012899399506</v>
      </c>
      <c r="V13" s="6">
        <v>13714</v>
      </c>
      <c r="W13" s="6">
        <v>180</v>
      </c>
      <c r="X13" s="27">
        <v>11.4</v>
      </c>
      <c r="Y13" s="60">
        <f t="shared" si="3"/>
        <v>13.218659648602564</v>
      </c>
      <c r="Z13" s="6">
        <v>356613</v>
      </c>
      <c r="AA13" s="6">
        <v>613</v>
      </c>
      <c r="AB13" s="27">
        <v>2.71</v>
      </c>
      <c r="AC13" s="60">
        <f t="shared" si="4"/>
        <v>3.1533471717695902</v>
      </c>
      <c r="AD13" s="6">
        <v>85071</v>
      </c>
      <c r="AE13" s="6">
        <v>309</v>
      </c>
      <c r="AF13" s="6">
        <v>289</v>
      </c>
      <c r="AG13" s="60">
        <f t="shared" si="5"/>
        <v>0.13722292238119949</v>
      </c>
      <c r="AH13" s="6">
        <v>3702</v>
      </c>
      <c r="AI13" s="6">
        <v>195</v>
      </c>
      <c r="AJ13" s="27">
        <v>0.16800000000000001</v>
      </c>
      <c r="AK13" s="60">
        <f t="shared" si="6"/>
        <v>0.23678552894951441</v>
      </c>
      <c r="AL13" s="6">
        <v>6388</v>
      </c>
      <c r="AM13" s="6">
        <v>161</v>
      </c>
      <c r="AN13" s="27">
        <v>11.117568613335701</v>
      </c>
      <c r="AO13" s="28">
        <f t="shared" si="7"/>
        <v>13.673474683075098</v>
      </c>
      <c r="AP13" s="6">
        <v>368883</v>
      </c>
      <c r="AQ13" s="6">
        <v>636</v>
      </c>
      <c r="AS13" s="6">
        <v>26978</v>
      </c>
      <c r="AT13" s="6">
        <v>234</v>
      </c>
      <c r="AU13" s="64">
        <f t="shared" si="8"/>
        <v>1.0510069933526083</v>
      </c>
    </row>
    <row r="14" spans="1:47">
      <c r="A14" s="38" t="s">
        <v>77</v>
      </c>
      <c r="C14" s="6">
        <v>257488</v>
      </c>
      <c r="D14" s="27">
        <v>7.23</v>
      </c>
      <c r="E14" s="60">
        <f t="shared" si="10"/>
        <v>2.197802197802198E-2</v>
      </c>
      <c r="F14" s="6">
        <v>596</v>
      </c>
      <c r="G14" s="6">
        <v>30</v>
      </c>
      <c r="H14" s="27">
        <v>13.8</v>
      </c>
      <c r="I14" s="60">
        <f t="shared" si="0"/>
        <v>0.961169702780441</v>
      </c>
      <c r="J14" s="6">
        <v>26065</v>
      </c>
      <c r="K14" s="6">
        <v>166</v>
      </c>
      <c r="L14" s="27">
        <v>49.94</v>
      </c>
      <c r="M14" s="28">
        <f t="shared" si="1"/>
        <v>7.7734346190722032</v>
      </c>
      <c r="N14" s="6">
        <v>210800</v>
      </c>
      <c r="O14" s="6">
        <v>463</v>
      </c>
      <c r="P14" s="28">
        <v>0.27300000000000002</v>
      </c>
      <c r="Q14" s="60">
        <f t="shared" si="9"/>
        <v>6.7077218083929496E-2</v>
      </c>
      <c r="R14" s="6">
        <v>1819</v>
      </c>
      <c r="S14" s="6">
        <v>75</v>
      </c>
      <c r="T14" s="27">
        <v>0.52</v>
      </c>
      <c r="U14" s="60">
        <f t="shared" si="2"/>
        <v>0.50151191090788405</v>
      </c>
      <c r="V14" s="6">
        <v>13600</v>
      </c>
      <c r="W14" s="6">
        <v>179</v>
      </c>
      <c r="X14" s="27">
        <v>11.4</v>
      </c>
      <c r="Y14" s="60">
        <f t="shared" si="3"/>
        <v>13.188656980603289</v>
      </c>
      <c r="Z14" s="6">
        <v>357650</v>
      </c>
      <c r="AA14" s="6">
        <v>614</v>
      </c>
      <c r="AB14" s="27">
        <v>2.71</v>
      </c>
      <c r="AC14" s="60">
        <f t="shared" si="4"/>
        <v>3.1080463161000074</v>
      </c>
      <c r="AD14" s="6">
        <v>84284</v>
      </c>
      <c r="AE14" s="6">
        <v>307</v>
      </c>
      <c r="AF14" s="6">
        <v>289</v>
      </c>
      <c r="AG14" s="60">
        <f t="shared" si="5"/>
        <v>0.14687661331956633</v>
      </c>
      <c r="AH14" s="6">
        <v>3983</v>
      </c>
      <c r="AI14" s="6">
        <v>197</v>
      </c>
      <c r="AJ14" s="27">
        <v>0.16800000000000001</v>
      </c>
      <c r="AK14" s="60">
        <f t="shared" si="6"/>
        <v>0.23054797551441847</v>
      </c>
      <c r="AL14" s="6">
        <v>6252</v>
      </c>
      <c r="AM14" s="6">
        <v>162</v>
      </c>
      <c r="AN14" s="27">
        <v>11.117568613335701</v>
      </c>
      <c r="AO14" s="28">
        <f t="shared" si="7"/>
        <v>13.585478280109152</v>
      </c>
      <c r="AP14" s="6">
        <v>368411</v>
      </c>
      <c r="AQ14" s="6">
        <v>636</v>
      </c>
      <c r="AS14" s="6">
        <v>27118</v>
      </c>
      <c r="AT14" s="6">
        <v>234</v>
      </c>
      <c r="AU14" s="64">
        <f t="shared" si="8"/>
        <v>1.0455810408830544</v>
      </c>
    </row>
    <row r="15" spans="1:47">
      <c r="A15" s="38" t="s">
        <v>77</v>
      </c>
      <c r="C15" s="6">
        <v>256706</v>
      </c>
      <c r="D15" s="27">
        <v>7.23</v>
      </c>
      <c r="E15" s="60">
        <f t="shared" si="10"/>
        <v>1.8160701087530356E-2</v>
      </c>
      <c r="F15" s="6">
        <v>516</v>
      </c>
      <c r="G15" s="6">
        <v>30</v>
      </c>
      <c r="H15" s="27">
        <v>13.8</v>
      </c>
      <c r="I15" s="60">
        <f t="shared" si="0"/>
        <v>0.84647872452750506</v>
      </c>
      <c r="J15" s="6">
        <v>24051</v>
      </c>
      <c r="K15" s="6">
        <v>160</v>
      </c>
      <c r="L15" s="27">
        <v>49.94</v>
      </c>
      <c r="M15" s="28">
        <f t="shared" si="1"/>
        <v>7.15619610741562</v>
      </c>
      <c r="N15" s="6">
        <v>203329</v>
      </c>
      <c r="O15" s="6">
        <v>455</v>
      </c>
      <c r="P15" s="28">
        <v>0.27300000000000002</v>
      </c>
      <c r="Q15" s="60">
        <f t="shared" si="9"/>
        <v>5.6488227219934538E-2</v>
      </c>
      <c r="R15" s="6">
        <v>1605</v>
      </c>
      <c r="S15" s="6">
        <v>75</v>
      </c>
      <c r="T15" s="27">
        <v>0.52</v>
      </c>
      <c r="U15" s="60">
        <f t="shared" si="2"/>
        <v>0.47615528103332982</v>
      </c>
      <c r="V15" s="6">
        <v>13529</v>
      </c>
      <c r="W15" s="6">
        <v>179</v>
      </c>
      <c r="X15" s="27">
        <v>11.4</v>
      </c>
      <c r="Y15" s="60">
        <f t="shared" si="3"/>
        <v>12.57776369971492</v>
      </c>
      <c r="Z15" s="6">
        <v>357372</v>
      </c>
      <c r="AA15" s="6">
        <v>613</v>
      </c>
      <c r="AB15" s="27">
        <v>2.71</v>
      </c>
      <c r="AC15" s="60">
        <f t="shared" si="4"/>
        <v>2.9885967690845741</v>
      </c>
      <c r="AD15" s="6">
        <v>84915</v>
      </c>
      <c r="AE15" s="6">
        <v>309</v>
      </c>
      <c r="AF15" s="6">
        <v>289</v>
      </c>
      <c r="AG15" s="60">
        <f t="shared" si="5"/>
        <v>0.11589765248301834</v>
      </c>
      <c r="AH15" s="6">
        <v>3293</v>
      </c>
      <c r="AI15" s="6">
        <v>193</v>
      </c>
      <c r="AJ15" s="27">
        <v>0.16800000000000001</v>
      </c>
      <c r="AK15" s="60">
        <f t="shared" si="6"/>
        <v>0.21940660965051209</v>
      </c>
      <c r="AL15" s="6">
        <v>6234</v>
      </c>
      <c r="AM15" s="6">
        <v>162</v>
      </c>
      <c r="AN15" s="27">
        <v>11.117568613335701</v>
      </c>
      <c r="AO15" s="28">
        <f t="shared" si="7"/>
        <v>13.024847780945342</v>
      </c>
      <c r="AP15" s="6">
        <v>370075</v>
      </c>
      <c r="AQ15" s="6">
        <v>637</v>
      </c>
      <c r="AS15" s="6">
        <v>28413</v>
      </c>
      <c r="AT15" s="6">
        <v>238</v>
      </c>
      <c r="AU15" s="64">
        <f t="shared" si="8"/>
        <v>0.99792583207217345</v>
      </c>
    </row>
    <row r="16" spans="1:47">
      <c r="A16" s="38" t="s">
        <v>77</v>
      </c>
      <c r="C16" s="6">
        <v>260386</v>
      </c>
      <c r="D16" s="27">
        <v>7.23</v>
      </c>
      <c r="E16" s="60">
        <f t="shared" si="10"/>
        <v>1.8148882356962198E-2</v>
      </c>
      <c r="F16" s="6">
        <v>531</v>
      </c>
      <c r="G16" s="6">
        <v>30</v>
      </c>
      <c r="H16" s="27">
        <v>13.8</v>
      </c>
      <c r="I16" s="60">
        <f t="shared" si="0"/>
        <v>0.86892473853305074</v>
      </c>
      <c r="J16" s="6">
        <v>25423</v>
      </c>
      <c r="K16" s="6">
        <v>164</v>
      </c>
      <c r="L16" s="27">
        <v>49.94</v>
      </c>
      <c r="M16" s="28">
        <f t="shared" si="1"/>
        <v>7.21368514594299</v>
      </c>
      <c r="N16" s="6">
        <v>211058</v>
      </c>
      <c r="O16" s="6">
        <v>463</v>
      </c>
      <c r="P16" s="28">
        <v>0.27300000000000002</v>
      </c>
      <c r="Q16" s="60">
        <f t="shared" si="9"/>
        <v>6.4119215257365511E-2</v>
      </c>
      <c r="R16" s="6">
        <v>1876</v>
      </c>
      <c r="S16" s="6">
        <v>76</v>
      </c>
      <c r="T16" s="27">
        <v>0.52</v>
      </c>
      <c r="U16" s="60">
        <f t="shared" si="2"/>
        <v>0.48667031239319158</v>
      </c>
      <c r="V16" s="6">
        <v>14239</v>
      </c>
      <c r="W16" s="6">
        <v>182</v>
      </c>
      <c r="X16" s="27">
        <v>11.4</v>
      </c>
      <c r="Y16" s="60">
        <f t="shared" si="3"/>
        <v>12.365335976485063</v>
      </c>
      <c r="Z16" s="6">
        <v>361785</v>
      </c>
      <c r="AA16" s="6">
        <v>617</v>
      </c>
      <c r="AB16" s="27">
        <v>2.71</v>
      </c>
      <c r="AC16" s="60">
        <f t="shared" si="4"/>
        <v>2.9095973750769022</v>
      </c>
      <c r="AD16" s="6">
        <v>85129</v>
      </c>
      <c r="AE16" s="6">
        <v>310</v>
      </c>
      <c r="AF16" s="6">
        <v>289</v>
      </c>
      <c r="AG16" s="60">
        <f t="shared" si="5"/>
        <v>0.1252648848178276</v>
      </c>
      <c r="AH16" s="6">
        <v>3665</v>
      </c>
      <c r="AI16" s="6">
        <v>197</v>
      </c>
      <c r="AJ16" s="27">
        <v>0.16800000000000001</v>
      </c>
      <c r="AK16" s="60">
        <f t="shared" si="6"/>
        <v>0.21963223733679677</v>
      </c>
      <c r="AL16" s="6">
        <v>6426</v>
      </c>
      <c r="AM16" s="6">
        <v>163</v>
      </c>
      <c r="AN16" s="27">
        <v>11.117568613335701</v>
      </c>
      <c r="AO16" s="28">
        <f t="shared" si="7"/>
        <v>12.738840658965069</v>
      </c>
      <c r="AP16" s="6">
        <v>372713</v>
      </c>
      <c r="AQ16" s="6">
        <v>640</v>
      </c>
      <c r="AS16" s="6">
        <v>29258</v>
      </c>
      <c r="AT16" s="6">
        <v>244</v>
      </c>
      <c r="AU16" s="64">
        <f t="shared" si="8"/>
        <v>0.96910474628021959</v>
      </c>
    </row>
    <row r="17" spans="1:47">
      <c r="A17" s="38" t="s">
        <v>77</v>
      </c>
      <c r="C17" s="6">
        <v>277189</v>
      </c>
      <c r="D17" s="27">
        <v>7.23</v>
      </c>
      <c r="E17" s="60">
        <f>AVERAGE(E12:E16)</f>
        <v>2.0447977413903959E-2</v>
      </c>
      <c r="G17" s="6">
        <v>27</v>
      </c>
      <c r="H17" s="27">
        <v>13.8</v>
      </c>
      <c r="I17" s="60">
        <f t="shared" si="0"/>
        <v>0.97807620457509425</v>
      </c>
      <c r="J17" s="6">
        <v>27749</v>
      </c>
      <c r="K17" s="6">
        <v>171</v>
      </c>
      <c r="L17" s="27">
        <v>49.94</v>
      </c>
      <c r="M17" s="28">
        <f t="shared" si="1"/>
        <v>8.1737689894610686</v>
      </c>
      <c r="N17" s="6">
        <v>231898</v>
      </c>
      <c r="O17" s="6">
        <v>485</v>
      </c>
      <c r="P17" s="28">
        <v>0.27300000000000002</v>
      </c>
      <c r="Q17" s="60">
        <f t="shared" si="9"/>
        <v>6.8661661555814033E-2</v>
      </c>
      <c r="R17" s="6">
        <v>1948</v>
      </c>
      <c r="S17" s="6">
        <v>79</v>
      </c>
      <c r="T17" s="27">
        <v>0.52</v>
      </c>
      <c r="U17" s="60">
        <f t="shared" si="2"/>
        <v>0.51362306580663353</v>
      </c>
      <c r="V17" s="6">
        <v>14572</v>
      </c>
      <c r="W17" s="6">
        <v>184</v>
      </c>
      <c r="X17" s="27">
        <v>11.4</v>
      </c>
      <c r="Y17" s="60">
        <f t="shared" si="3"/>
        <v>13.474075640618942</v>
      </c>
      <c r="Z17" s="6">
        <v>382273</v>
      </c>
      <c r="AA17" s="6">
        <v>634</v>
      </c>
      <c r="AB17" s="27">
        <v>2.71</v>
      </c>
      <c r="AC17" s="60">
        <f t="shared" si="4"/>
        <v>3.1553699199887211</v>
      </c>
      <c r="AD17" s="6">
        <v>89521</v>
      </c>
      <c r="AE17" s="6">
        <v>317</v>
      </c>
      <c r="AF17" s="6">
        <v>289</v>
      </c>
      <c r="AG17" s="60">
        <f t="shared" si="5"/>
        <v>0.12414084804906418</v>
      </c>
      <c r="AH17" s="6">
        <v>3522</v>
      </c>
      <c r="AI17" s="6">
        <v>206</v>
      </c>
      <c r="AJ17" s="27">
        <v>0.16800000000000001</v>
      </c>
      <c r="AK17" s="60">
        <f t="shared" si="6"/>
        <v>0.23675584223326637</v>
      </c>
      <c r="AL17" s="6">
        <v>6717</v>
      </c>
      <c r="AM17" s="6">
        <v>168</v>
      </c>
      <c r="AN17" s="27">
        <v>11.117568613335733</v>
      </c>
      <c r="AO17" s="28">
        <f t="shared" si="7"/>
        <v>13.874061541715133</v>
      </c>
      <c r="AP17" s="6">
        <v>393621</v>
      </c>
      <c r="AQ17" s="6">
        <v>658</v>
      </c>
      <c r="AS17" s="6">
        <v>28371</v>
      </c>
      <c r="AT17" s="6">
        <v>240</v>
      </c>
      <c r="AU17" s="64">
        <f t="shared" si="8"/>
        <v>0.99940314640536698</v>
      </c>
    </row>
    <row r="18" spans="1:47">
      <c r="A18" s="38" t="s">
        <v>77</v>
      </c>
      <c r="C18" s="6">
        <v>277584</v>
      </c>
      <c r="D18" s="27">
        <v>7.23</v>
      </c>
      <c r="E18" s="60">
        <f>E17</f>
        <v>2.0447977413903959E-2</v>
      </c>
      <c r="G18" s="6">
        <v>28</v>
      </c>
      <c r="H18" s="27">
        <v>13.8</v>
      </c>
      <c r="I18" s="60">
        <f t="shared" si="0"/>
        <v>0.95068634179821554</v>
      </c>
      <c r="J18" s="6">
        <v>27703</v>
      </c>
      <c r="K18" s="6">
        <v>171</v>
      </c>
      <c r="L18" s="27">
        <v>49.94</v>
      </c>
      <c r="M18" s="28">
        <f t="shared" si="1"/>
        <v>7.9288263555250511</v>
      </c>
      <c r="N18" s="6">
        <v>231046</v>
      </c>
      <c r="O18" s="6">
        <v>484</v>
      </c>
      <c r="P18" s="28">
        <v>0.27300000000000002</v>
      </c>
      <c r="Q18" s="60">
        <f t="shared" si="9"/>
        <v>6.7124227865477004E-2</v>
      </c>
      <c r="R18" s="6">
        <v>1956</v>
      </c>
      <c r="S18" s="6">
        <v>79</v>
      </c>
      <c r="T18" s="27">
        <v>0.52</v>
      </c>
      <c r="U18" s="60">
        <f t="shared" si="2"/>
        <v>0.48620452985586821</v>
      </c>
      <c r="V18" s="6">
        <v>14168</v>
      </c>
      <c r="W18" s="6">
        <v>185</v>
      </c>
      <c r="X18" s="27">
        <v>11.4</v>
      </c>
      <c r="Y18" s="60">
        <f t="shared" si="3"/>
        <v>13.100171585449553</v>
      </c>
      <c r="Z18" s="6">
        <v>381739</v>
      </c>
      <c r="AA18" s="6">
        <v>634</v>
      </c>
      <c r="AB18" s="27">
        <v>2.71</v>
      </c>
      <c r="AC18" s="60">
        <f t="shared" si="4"/>
        <v>3.0703157172271793</v>
      </c>
      <c r="AD18" s="6">
        <v>89469</v>
      </c>
      <c r="AE18" s="6">
        <v>317</v>
      </c>
      <c r="AF18" s="6">
        <v>289</v>
      </c>
      <c r="AG18" s="60">
        <f t="shared" si="5"/>
        <v>0.13040494166094715</v>
      </c>
      <c r="AH18" s="6">
        <v>3800</v>
      </c>
      <c r="AI18" s="6">
        <v>206</v>
      </c>
      <c r="AJ18" s="27">
        <v>0.16800000000000001</v>
      </c>
      <c r="AK18" s="60">
        <f t="shared" si="6"/>
        <v>0.22741935483870968</v>
      </c>
      <c r="AL18" s="6">
        <v>6627</v>
      </c>
      <c r="AM18" s="6">
        <v>166</v>
      </c>
      <c r="AN18" s="27">
        <v>11.117568613335733</v>
      </c>
      <c r="AO18" s="28">
        <f t="shared" si="7"/>
        <v>13.481674673987646</v>
      </c>
      <c r="AP18" s="6">
        <v>392856</v>
      </c>
      <c r="AQ18" s="6">
        <v>657</v>
      </c>
      <c r="AS18" s="6">
        <v>29140</v>
      </c>
      <c r="AT18" s="6">
        <v>242</v>
      </c>
      <c r="AU18" s="64">
        <f t="shared" si="8"/>
        <v>0.97302905513612448</v>
      </c>
    </row>
    <row r="19" spans="1:47">
      <c r="A19" s="38" t="s">
        <v>77</v>
      </c>
      <c r="C19" s="6">
        <v>264841</v>
      </c>
      <c r="D19" s="27">
        <v>7.23</v>
      </c>
      <c r="E19" s="60">
        <f>F19/$AS19</f>
        <v>1.9626200631089843E-2</v>
      </c>
      <c r="F19" s="6">
        <v>566</v>
      </c>
      <c r="G19" s="6">
        <v>31</v>
      </c>
      <c r="H19" s="27">
        <v>13.8</v>
      </c>
      <c r="I19" s="60">
        <f t="shared" si="0"/>
        <v>0.92142584694337526</v>
      </c>
      <c r="J19" s="6">
        <v>26573</v>
      </c>
      <c r="K19" s="6">
        <v>168</v>
      </c>
      <c r="L19" s="27">
        <v>49.94</v>
      </c>
      <c r="M19" s="28">
        <f t="shared" si="1"/>
        <v>7.4893373556642047</v>
      </c>
      <c r="N19" s="6">
        <v>215985</v>
      </c>
      <c r="O19" s="6">
        <v>468</v>
      </c>
      <c r="P19" s="28">
        <v>0.27300000000000002</v>
      </c>
      <c r="Q19" s="60">
        <f t="shared" si="9"/>
        <v>6.7512743160303756E-2</v>
      </c>
      <c r="R19" s="6">
        <v>1947</v>
      </c>
      <c r="S19" s="6">
        <v>76</v>
      </c>
      <c r="T19" s="27">
        <v>0.52</v>
      </c>
      <c r="U19" s="60">
        <f t="shared" si="2"/>
        <v>0.49783279586670826</v>
      </c>
      <c r="V19" s="6">
        <v>14357</v>
      </c>
      <c r="W19" s="6">
        <v>184</v>
      </c>
      <c r="X19" s="27">
        <v>11.4</v>
      </c>
      <c r="Y19" s="60">
        <f t="shared" si="3"/>
        <v>12.75498456950657</v>
      </c>
      <c r="Z19" s="6">
        <v>367841</v>
      </c>
      <c r="AA19" s="6">
        <v>623</v>
      </c>
      <c r="AB19" s="27">
        <v>2.71</v>
      </c>
      <c r="AC19" s="60">
        <f t="shared" si="4"/>
        <v>2.9871008009986477</v>
      </c>
      <c r="AD19" s="6">
        <v>86145</v>
      </c>
      <c r="AE19" s="6">
        <v>312</v>
      </c>
      <c r="AF19" s="6">
        <v>289</v>
      </c>
      <c r="AG19" s="60">
        <f t="shared" si="5"/>
        <v>0.11321474392315961</v>
      </c>
      <c r="AH19" s="6">
        <v>3265</v>
      </c>
      <c r="AI19" s="6">
        <v>197</v>
      </c>
      <c r="AJ19" s="27">
        <v>0.16800000000000001</v>
      </c>
      <c r="AK19" s="60">
        <f t="shared" si="6"/>
        <v>0.22476507507195118</v>
      </c>
      <c r="AL19" s="6">
        <v>6482</v>
      </c>
      <c r="AM19" s="6">
        <v>164</v>
      </c>
      <c r="AN19" s="27">
        <v>11.117568613335733</v>
      </c>
      <c r="AO19" s="28">
        <f t="shared" si="7"/>
        <v>13.102604112486564</v>
      </c>
      <c r="AP19" s="6">
        <v>377866</v>
      </c>
      <c r="AQ19" s="6">
        <v>645</v>
      </c>
      <c r="AS19" s="6">
        <v>28839</v>
      </c>
      <c r="AT19" s="6">
        <v>241</v>
      </c>
      <c r="AU19" s="64">
        <f t="shared" si="8"/>
        <v>0.98318480761006499</v>
      </c>
    </row>
    <row r="20" spans="1:47">
      <c r="A20" s="38" t="s">
        <v>77</v>
      </c>
      <c r="C20" s="6">
        <v>265972</v>
      </c>
      <c r="D20" s="27">
        <v>7.23</v>
      </c>
      <c r="E20" s="60">
        <f>F20/$AS20</f>
        <v>1.8897855024484447E-2</v>
      </c>
      <c r="F20" s="6">
        <v>548</v>
      </c>
      <c r="G20" s="6">
        <v>30</v>
      </c>
      <c r="H20" s="27">
        <v>13.8</v>
      </c>
      <c r="I20" s="60">
        <f t="shared" si="0"/>
        <v>0.91913235395544524</v>
      </c>
      <c r="J20" s="6">
        <v>26653</v>
      </c>
      <c r="K20" s="6">
        <v>168</v>
      </c>
      <c r="L20" s="27">
        <v>49.94</v>
      </c>
      <c r="M20" s="28">
        <f t="shared" si="1"/>
        <v>7.5077591558038481</v>
      </c>
      <c r="N20" s="6">
        <v>217710</v>
      </c>
      <c r="O20" s="6">
        <v>470</v>
      </c>
      <c r="P20" s="28">
        <v>0.27300000000000002</v>
      </c>
      <c r="Q20" s="60">
        <f t="shared" si="9"/>
        <v>6.4280295192771911E-2</v>
      </c>
      <c r="R20" s="6">
        <v>1864</v>
      </c>
      <c r="S20" s="6">
        <v>77</v>
      </c>
      <c r="T20" s="27">
        <v>0.52</v>
      </c>
      <c r="U20" s="60">
        <f t="shared" si="2"/>
        <v>0.49234429960686943</v>
      </c>
      <c r="V20" s="6">
        <v>14277</v>
      </c>
      <c r="W20" s="6">
        <v>183</v>
      </c>
      <c r="X20" s="27">
        <v>11.4</v>
      </c>
      <c r="Y20" s="60">
        <f t="shared" si="3"/>
        <v>12.758328160562797</v>
      </c>
      <c r="Z20" s="6">
        <v>369966</v>
      </c>
      <c r="AA20" s="6">
        <v>624</v>
      </c>
      <c r="AB20" s="27">
        <v>2.71</v>
      </c>
      <c r="AC20" s="60">
        <f t="shared" si="4"/>
        <v>2.9767225325884543</v>
      </c>
      <c r="AD20" s="6">
        <v>86319</v>
      </c>
      <c r="AE20" s="6">
        <v>312</v>
      </c>
      <c r="AF20" s="6">
        <v>289</v>
      </c>
      <c r="AG20" s="60">
        <f t="shared" si="5"/>
        <v>0.10183460928339885</v>
      </c>
      <c r="AH20" s="6">
        <v>2953</v>
      </c>
      <c r="AI20" s="6">
        <v>198</v>
      </c>
      <c r="AJ20" s="27">
        <v>0.16800000000000001</v>
      </c>
      <c r="AK20" s="60">
        <f t="shared" si="6"/>
        <v>0.22218773708531622</v>
      </c>
      <c r="AL20" s="6">
        <v>6443</v>
      </c>
      <c r="AM20" s="6">
        <v>164</v>
      </c>
      <c r="AN20" s="27">
        <v>11.117568613335733</v>
      </c>
      <c r="AO20" s="28">
        <f t="shared" si="7"/>
        <v>13.057383267811574</v>
      </c>
      <c r="AP20" s="6">
        <v>378638</v>
      </c>
      <c r="AQ20" s="6">
        <v>645</v>
      </c>
      <c r="AS20" s="6">
        <v>28998</v>
      </c>
      <c r="AT20" s="6">
        <v>243</v>
      </c>
      <c r="AU20" s="64">
        <f t="shared" si="8"/>
        <v>0.97779387084166725</v>
      </c>
    </row>
    <row r="21" spans="1:47">
      <c r="A21" s="38" t="s">
        <v>77</v>
      </c>
      <c r="C21" s="6">
        <v>266948</v>
      </c>
      <c r="D21" s="27">
        <v>7.23</v>
      </c>
      <c r="E21" s="60">
        <f>F21/$AS21</f>
        <v>1.9855595667870037E-2</v>
      </c>
      <c r="F21" s="6">
        <v>561</v>
      </c>
      <c r="G21" s="6">
        <v>29</v>
      </c>
      <c r="H21" s="27">
        <v>13.8</v>
      </c>
      <c r="I21" s="60">
        <f t="shared" si="0"/>
        <v>0.94478657889148443</v>
      </c>
      <c r="J21" s="6">
        <v>26694</v>
      </c>
      <c r="K21" s="6">
        <v>168</v>
      </c>
      <c r="L21" s="27">
        <v>49.94</v>
      </c>
      <c r="M21" s="28">
        <f t="shared" si="1"/>
        <v>7.7276137891979895</v>
      </c>
      <c r="N21" s="6">
        <v>218336</v>
      </c>
      <c r="O21" s="6">
        <v>471</v>
      </c>
      <c r="P21" s="28">
        <v>0.27300000000000002</v>
      </c>
      <c r="Q21" s="60">
        <f t="shared" si="9"/>
        <v>6.6079139236922199E-2</v>
      </c>
      <c r="R21" s="6">
        <v>1867</v>
      </c>
      <c r="S21" s="6">
        <v>77</v>
      </c>
      <c r="T21" s="27">
        <v>0.52</v>
      </c>
      <c r="U21" s="60">
        <f t="shared" si="2"/>
        <v>0.48085226870531605</v>
      </c>
      <c r="V21" s="6">
        <v>13586</v>
      </c>
      <c r="W21" s="6">
        <v>180</v>
      </c>
      <c r="X21" s="27">
        <v>11.4</v>
      </c>
      <c r="Y21" s="60">
        <f t="shared" si="3"/>
        <v>13.113222906491115</v>
      </c>
      <c r="Z21" s="6">
        <v>370501</v>
      </c>
      <c r="AA21" s="6">
        <v>624</v>
      </c>
      <c r="AB21" s="27">
        <v>2.71</v>
      </c>
      <c r="AC21" s="60">
        <f t="shared" si="4"/>
        <v>3.1052594322927729</v>
      </c>
      <c r="AD21" s="6">
        <v>87736</v>
      </c>
      <c r="AE21" s="6">
        <v>314</v>
      </c>
      <c r="AF21" s="6">
        <v>289</v>
      </c>
      <c r="AG21" s="60">
        <f t="shared" si="5"/>
        <v>0.12387626530756707</v>
      </c>
      <c r="AH21" s="6">
        <v>3500</v>
      </c>
      <c r="AI21" s="6">
        <v>199</v>
      </c>
      <c r="AJ21" s="27">
        <v>0.16800000000000001</v>
      </c>
      <c r="AK21" s="60">
        <f t="shared" si="6"/>
        <v>0.22697671126212218</v>
      </c>
      <c r="AL21" s="6">
        <v>6413</v>
      </c>
      <c r="AM21" s="6">
        <v>164</v>
      </c>
      <c r="AN21" s="27">
        <v>11.117568613335733</v>
      </c>
      <c r="AO21" s="28">
        <f t="shared" si="7"/>
        <v>13.474941601189212</v>
      </c>
      <c r="AP21" s="6">
        <v>380721</v>
      </c>
      <c r="AQ21" s="6">
        <v>647</v>
      </c>
      <c r="AS21" s="6">
        <v>28254</v>
      </c>
      <c r="AT21" s="6">
        <v>239</v>
      </c>
      <c r="AU21" s="64">
        <f t="shared" si="8"/>
        <v>1.0035416814138411</v>
      </c>
    </row>
    <row r="22" spans="1:47">
      <c r="A22" s="38" t="s">
        <v>78</v>
      </c>
      <c r="C22" s="6">
        <v>256834</v>
      </c>
      <c r="D22" s="27">
        <v>3.48</v>
      </c>
      <c r="E22" s="60">
        <f>F22/$AS22</f>
        <v>9.8202036248104564E-3</v>
      </c>
      <c r="F22" s="6">
        <v>272</v>
      </c>
      <c r="G22" s="6">
        <v>23</v>
      </c>
      <c r="H22" s="27">
        <v>13.65</v>
      </c>
      <c r="I22" s="60">
        <f t="shared" si="0"/>
        <v>0.9794570005054517</v>
      </c>
      <c r="J22" s="6">
        <v>27129</v>
      </c>
      <c r="K22" s="6">
        <v>170</v>
      </c>
      <c r="L22" s="27">
        <v>54.11</v>
      </c>
      <c r="M22" s="28">
        <f t="shared" si="1"/>
        <v>8.8190844104267452</v>
      </c>
      <c r="N22" s="6">
        <v>244271</v>
      </c>
      <c r="O22" s="6">
        <v>498</v>
      </c>
      <c r="P22" s="28">
        <v>0.36</v>
      </c>
      <c r="Q22" s="60">
        <f t="shared" si="9"/>
        <v>9.4338941439815152E-2</v>
      </c>
      <c r="R22" s="6">
        <v>2613</v>
      </c>
      <c r="S22" s="6">
        <v>78</v>
      </c>
      <c r="T22" s="27">
        <v>1.69</v>
      </c>
      <c r="U22" s="60">
        <f t="shared" si="2"/>
        <v>1.8070618817243123</v>
      </c>
      <c r="V22" s="6">
        <v>50052</v>
      </c>
      <c r="W22" s="6">
        <v>270</v>
      </c>
      <c r="X22" s="27">
        <v>6.95</v>
      </c>
      <c r="Y22" s="60">
        <f t="shared" si="3"/>
        <v>8.0882013141743094</v>
      </c>
      <c r="Z22" s="6">
        <v>224027</v>
      </c>
      <c r="AA22" s="6">
        <v>495</v>
      </c>
      <c r="AB22" s="27">
        <v>2.2400000000000002</v>
      </c>
      <c r="AC22" s="60">
        <f t="shared" si="4"/>
        <v>2.7519676510939419</v>
      </c>
      <c r="AD22" s="6">
        <v>76224</v>
      </c>
      <c r="AE22" s="6">
        <v>297</v>
      </c>
      <c r="AF22" s="6">
        <v>16</v>
      </c>
      <c r="AG22" s="60">
        <f t="shared" si="5"/>
        <v>5.4985919560979132E-2</v>
      </c>
      <c r="AH22" s="6">
        <v>1523</v>
      </c>
      <c r="AI22" s="6">
        <v>192</v>
      </c>
      <c r="AJ22" s="27">
        <v>0.18</v>
      </c>
      <c r="AK22" s="60">
        <f t="shared" si="6"/>
        <v>0.26637302332298363</v>
      </c>
      <c r="AL22" s="6">
        <v>7378</v>
      </c>
      <c r="AM22" s="6">
        <v>170</v>
      </c>
      <c r="AN22" s="27">
        <v>12.110450823360001</v>
      </c>
      <c r="AO22" s="28">
        <f t="shared" si="7"/>
        <v>15.622860856379521</v>
      </c>
      <c r="AP22" s="6">
        <v>432722</v>
      </c>
      <c r="AQ22" s="6">
        <v>688</v>
      </c>
      <c r="AS22" s="6">
        <v>27698</v>
      </c>
      <c r="AT22" s="6">
        <v>238</v>
      </c>
      <c r="AU22" s="64">
        <f t="shared" si="8"/>
        <v>1.023686427419549</v>
      </c>
    </row>
    <row r="23" spans="1:47">
      <c r="A23" s="38" t="s">
        <v>78</v>
      </c>
      <c r="C23" s="6">
        <v>256609</v>
      </c>
      <c r="D23" s="27">
        <v>3.48</v>
      </c>
      <c r="E23" s="60">
        <f>F23/$AS23</f>
        <v>8.9663582239437635E-3</v>
      </c>
      <c r="F23" s="6">
        <v>250</v>
      </c>
      <c r="G23" s="6">
        <v>24</v>
      </c>
      <c r="H23" s="27">
        <v>13.65</v>
      </c>
      <c r="I23" s="60">
        <f t="shared" si="0"/>
        <v>0.96033283121727275</v>
      </c>
      <c r="J23" s="6">
        <v>26776</v>
      </c>
      <c r="K23" s="6">
        <v>169</v>
      </c>
      <c r="L23" s="27">
        <v>54.11</v>
      </c>
      <c r="M23" s="28">
        <f t="shared" si="1"/>
        <v>8.7155871171365042</v>
      </c>
      <c r="N23" s="6">
        <v>243008</v>
      </c>
      <c r="O23" s="6">
        <v>497</v>
      </c>
      <c r="P23" s="28">
        <v>0.36</v>
      </c>
      <c r="Q23" s="60">
        <f t="shared" si="9"/>
        <v>8.7260598235420705E-2</v>
      </c>
      <c r="R23" s="6">
        <v>2433</v>
      </c>
      <c r="S23" s="6">
        <v>78</v>
      </c>
      <c r="T23" s="27">
        <v>1.69</v>
      </c>
      <c r="U23" s="60">
        <f t="shared" si="2"/>
        <v>1.8108098414747866</v>
      </c>
      <c r="V23" s="6">
        <v>50489</v>
      </c>
      <c r="W23" s="6">
        <v>271</v>
      </c>
      <c r="X23" s="27">
        <v>6.95</v>
      </c>
      <c r="Y23" s="60">
        <f t="shared" si="3"/>
        <v>8.0649881644071453</v>
      </c>
      <c r="Z23" s="6">
        <v>224868</v>
      </c>
      <c r="AA23" s="6">
        <v>496</v>
      </c>
      <c r="AB23" s="27">
        <v>2.2400000000000002</v>
      </c>
      <c r="AC23" s="60">
        <f t="shared" si="4"/>
        <v>2.728964923606628</v>
      </c>
      <c r="AD23" s="6">
        <v>76089</v>
      </c>
      <c r="AE23" s="6">
        <v>297</v>
      </c>
      <c r="AF23" s="6">
        <v>16</v>
      </c>
      <c r="AG23" s="60">
        <f t="shared" si="5"/>
        <v>4.4078617028907537E-2</v>
      </c>
      <c r="AH23" s="6">
        <v>1229</v>
      </c>
      <c r="AI23" s="6">
        <v>191</v>
      </c>
      <c r="AJ23" s="27">
        <v>0.18</v>
      </c>
      <c r="AK23" s="60">
        <f t="shared" si="6"/>
        <v>0.25916361810487054</v>
      </c>
      <c r="AL23" s="6">
        <v>7226</v>
      </c>
      <c r="AM23" s="6">
        <v>170</v>
      </c>
      <c r="AN23" s="27">
        <v>12.110450823360001</v>
      </c>
      <c r="AO23" s="28">
        <f t="shared" si="7"/>
        <v>15.461086005308085</v>
      </c>
      <c r="AP23" s="6">
        <v>431086</v>
      </c>
      <c r="AQ23" s="6">
        <v>687</v>
      </c>
      <c r="AS23" s="6">
        <v>27882</v>
      </c>
      <c r="AT23" s="6">
        <v>240</v>
      </c>
      <c r="AU23" s="64">
        <f t="shared" si="8"/>
        <v>1.0169308753556654</v>
      </c>
    </row>
    <row r="24" spans="1:47">
      <c r="A24" s="38" t="s">
        <v>78</v>
      </c>
      <c r="C24" s="6">
        <v>257598</v>
      </c>
      <c r="D24" s="27">
        <v>3.48</v>
      </c>
      <c r="E24" s="60">
        <f>AVERAGE(E22:E23)</f>
        <v>9.39328092437711E-3</v>
      </c>
      <c r="G24" s="6">
        <v>23</v>
      </c>
      <c r="H24" s="27">
        <v>13.65</v>
      </c>
      <c r="I24" s="60">
        <f t="shared" si="0"/>
        <v>0.96520674254430194</v>
      </c>
      <c r="J24" s="6">
        <v>26798</v>
      </c>
      <c r="K24" s="6">
        <v>169</v>
      </c>
      <c r="L24" s="27">
        <v>54.11</v>
      </c>
      <c r="M24" s="28">
        <f t="shared" si="1"/>
        <v>8.7885751332661002</v>
      </c>
      <c r="N24" s="6">
        <v>244006</v>
      </c>
      <c r="O24" s="6">
        <v>497</v>
      </c>
      <c r="P24" s="28">
        <v>0.36</v>
      </c>
      <c r="Q24" s="60">
        <f t="shared" si="9"/>
        <v>9.0584930125342175E-2</v>
      </c>
      <c r="R24" s="6">
        <v>2515</v>
      </c>
      <c r="S24" s="6">
        <v>78</v>
      </c>
      <c r="T24" s="27">
        <v>1.69</v>
      </c>
      <c r="U24" s="60">
        <f t="shared" si="2"/>
        <v>1.8103299236421264</v>
      </c>
      <c r="V24" s="6">
        <v>50262</v>
      </c>
      <c r="W24" s="6">
        <v>271</v>
      </c>
      <c r="X24" s="27">
        <v>6.95</v>
      </c>
      <c r="Y24" s="60">
        <f t="shared" si="3"/>
        <v>8.0683258896412617</v>
      </c>
      <c r="Z24" s="6">
        <v>224009</v>
      </c>
      <c r="AA24" s="6">
        <v>496</v>
      </c>
      <c r="AB24" s="27">
        <v>2.2400000000000002</v>
      </c>
      <c r="AC24" s="60">
        <f t="shared" si="4"/>
        <v>2.7274888344618931</v>
      </c>
      <c r="AD24" s="6">
        <v>75726</v>
      </c>
      <c r="AE24" s="6">
        <v>297</v>
      </c>
      <c r="AF24" s="6">
        <v>16</v>
      </c>
      <c r="AG24" s="60">
        <f t="shared" si="5"/>
        <v>5.6728137156029389E-2</v>
      </c>
      <c r="AH24" s="6">
        <v>1575</v>
      </c>
      <c r="AI24" s="6">
        <v>192</v>
      </c>
      <c r="AJ24" s="27">
        <v>0.18</v>
      </c>
      <c r="AK24" s="60">
        <f t="shared" si="6"/>
        <v>0.27027805791672671</v>
      </c>
      <c r="AL24" s="6">
        <v>7504</v>
      </c>
      <c r="AM24" s="6">
        <v>170</v>
      </c>
      <c r="AN24" s="27">
        <v>12.110450823360001</v>
      </c>
      <c r="AO24" s="28">
        <f t="shared" si="7"/>
        <v>15.532668203428901</v>
      </c>
      <c r="AP24" s="6">
        <v>431249</v>
      </c>
      <c r="AQ24" s="6">
        <v>687</v>
      </c>
      <c r="AS24" s="6">
        <v>27764</v>
      </c>
      <c r="AT24" s="6">
        <v>238</v>
      </c>
      <c r="AU24" s="64">
        <f t="shared" si="8"/>
        <v>1.0212529414589635</v>
      </c>
    </row>
    <row r="25" spans="1:47">
      <c r="A25" s="38" t="s">
        <v>78</v>
      </c>
      <c r="C25" s="6">
        <v>259425</v>
      </c>
      <c r="D25" s="27">
        <v>3.48</v>
      </c>
      <c r="E25" s="60">
        <f>F25/$AS25</f>
        <v>8.0425051857782315E-3</v>
      </c>
      <c r="F25" s="6">
        <v>221</v>
      </c>
      <c r="G25" s="6">
        <v>22</v>
      </c>
      <c r="H25" s="27">
        <v>13.65</v>
      </c>
      <c r="I25" s="60">
        <f t="shared" si="0"/>
        <v>1.0068415881218384</v>
      </c>
      <c r="J25" s="6">
        <v>27667</v>
      </c>
      <c r="K25" s="6">
        <v>172</v>
      </c>
      <c r="L25" s="27">
        <v>54.11</v>
      </c>
      <c r="M25" s="28">
        <f t="shared" si="1"/>
        <v>9.0625204701772262</v>
      </c>
      <c r="N25" s="6">
        <v>249029</v>
      </c>
      <c r="O25" s="6">
        <v>503</v>
      </c>
      <c r="P25" s="28">
        <v>0.36</v>
      </c>
      <c r="Q25" s="60">
        <f t="shared" si="9"/>
        <v>9.1597219695039853E-2</v>
      </c>
      <c r="R25" s="6">
        <v>2517</v>
      </c>
      <c r="S25" s="6">
        <v>78</v>
      </c>
      <c r="T25" s="27">
        <v>1.69</v>
      </c>
      <c r="U25" s="60">
        <f t="shared" si="2"/>
        <v>1.8053786527894029</v>
      </c>
      <c r="V25" s="6">
        <v>49610</v>
      </c>
      <c r="W25" s="6">
        <v>269</v>
      </c>
      <c r="X25" s="27">
        <v>6.95</v>
      </c>
      <c r="Y25" s="60">
        <f t="shared" si="3"/>
        <v>8.1382146366316093</v>
      </c>
      <c r="Z25" s="6">
        <v>223630</v>
      </c>
      <c r="AA25" s="6">
        <v>495</v>
      </c>
      <c r="AB25" s="27">
        <v>2.2400000000000002</v>
      </c>
      <c r="AC25" s="60">
        <f t="shared" si="4"/>
        <v>2.7702973179518904</v>
      </c>
      <c r="AD25" s="6">
        <v>76125</v>
      </c>
      <c r="AE25" s="6">
        <v>296</v>
      </c>
      <c r="AF25" s="6">
        <v>16</v>
      </c>
      <c r="AG25" s="60">
        <f t="shared" si="5"/>
        <v>5.2367262273008482E-2</v>
      </c>
      <c r="AH25" s="6">
        <v>1439</v>
      </c>
      <c r="AI25" s="6">
        <v>191</v>
      </c>
      <c r="AJ25" s="27">
        <v>0.18</v>
      </c>
      <c r="AK25" s="60">
        <f t="shared" si="6"/>
        <v>0.26889624804396084</v>
      </c>
      <c r="AL25" s="6">
        <v>7389</v>
      </c>
      <c r="AM25" s="6">
        <v>169</v>
      </c>
      <c r="AN25" s="27">
        <v>12.110450823360001</v>
      </c>
      <c r="AO25" s="28">
        <f t="shared" si="7"/>
        <v>15.787837985370647</v>
      </c>
      <c r="AP25" s="6">
        <v>433834</v>
      </c>
      <c r="AQ25" s="6">
        <v>688</v>
      </c>
      <c r="AS25" s="6">
        <v>27479</v>
      </c>
      <c r="AT25" s="6">
        <v>237</v>
      </c>
      <c r="AU25" s="64">
        <f t="shared" si="8"/>
        <v>1.0318449240025716</v>
      </c>
    </row>
    <row r="26" spans="1:47">
      <c r="A26" s="38" t="s">
        <v>78</v>
      </c>
      <c r="C26" s="6">
        <v>256886</v>
      </c>
      <c r="D26" s="27">
        <v>3.48</v>
      </c>
      <c r="E26" s="60">
        <f>F26/$AS26</f>
        <v>7.9147319544111434E-3</v>
      </c>
      <c r="F26" s="6">
        <v>225</v>
      </c>
      <c r="G26" s="6">
        <v>24</v>
      </c>
      <c r="H26" s="27">
        <v>13.65</v>
      </c>
      <c r="I26" s="60">
        <f t="shared" si="0"/>
        <v>0.95282819755170955</v>
      </c>
      <c r="J26" s="6">
        <v>27087</v>
      </c>
      <c r="K26" s="6">
        <v>170</v>
      </c>
      <c r="L26" s="27">
        <v>54.11</v>
      </c>
      <c r="M26" s="28">
        <f t="shared" si="1"/>
        <v>8.5961024342197838</v>
      </c>
      <c r="N26" s="6">
        <v>244370</v>
      </c>
      <c r="O26" s="6">
        <v>498</v>
      </c>
      <c r="P26" s="28">
        <v>0.36</v>
      </c>
      <c r="Q26" s="60">
        <f t="shared" si="9"/>
        <v>9.4800900520613476E-2</v>
      </c>
      <c r="R26" s="6">
        <v>2695</v>
      </c>
      <c r="S26" s="6">
        <v>79</v>
      </c>
      <c r="T26" s="27">
        <v>1.69</v>
      </c>
      <c r="U26" s="60">
        <f t="shared" si="2"/>
        <v>1.7714928943295343</v>
      </c>
      <c r="V26" s="6">
        <v>50360</v>
      </c>
      <c r="W26" s="6">
        <v>271</v>
      </c>
      <c r="X26" s="27">
        <v>6.95</v>
      </c>
      <c r="Y26" s="60">
        <f t="shared" si="3"/>
        <v>7.8478612635429856</v>
      </c>
      <c r="Z26" s="6">
        <v>223099</v>
      </c>
      <c r="AA26" s="6">
        <v>495</v>
      </c>
      <c r="AB26" s="27">
        <v>2.2400000000000002</v>
      </c>
      <c r="AC26" s="60">
        <f t="shared" si="4"/>
        <v>2.6689531447868298</v>
      </c>
      <c r="AD26" s="6">
        <v>75873</v>
      </c>
      <c r="AE26" s="6">
        <v>297</v>
      </c>
      <c r="AF26" s="6">
        <v>16</v>
      </c>
      <c r="AG26" s="60">
        <f t="shared" si="5"/>
        <v>5.6317714928943295E-2</v>
      </c>
      <c r="AH26" s="6">
        <v>1601</v>
      </c>
      <c r="AI26" s="6">
        <v>190</v>
      </c>
      <c r="AJ26" s="27">
        <v>0.18</v>
      </c>
      <c r="AK26" s="60">
        <f t="shared" si="6"/>
        <v>0.26030673983396652</v>
      </c>
      <c r="AL26" s="6">
        <v>7400</v>
      </c>
      <c r="AM26" s="6">
        <v>170</v>
      </c>
      <c r="AN26" s="27">
        <v>12.110450823360001</v>
      </c>
      <c r="AO26" s="28">
        <f t="shared" si="7"/>
        <v>15.200647249190938</v>
      </c>
      <c r="AP26" s="6">
        <v>432124</v>
      </c>
      <c r="AQ26" s="6">
        <v>688</v>
      </c>
      <c r="AS26" s="6">
        <v>28428</v>
      </c>
      <c r="AT26" s="6">
        <v>241</v>
      </c>
      <c r="AU26" s="64">
        <f t="shared" si="8"/>
        <v>0.99739927770742454</v>
      </c>
    </row>
    <row r="27" spans="1:47">
      <c r="A27" s="38" t="s">
        <v>78</v>
      </c>
      <c r="C27" s="6">
        <v>263824</v>
      </c>
      <c r="D27" s="27">
        <v>3.48</v>
      </c>
      <c r="E27" s="60">
        <f>F27/$AS27</f>
        <v>8.2226865269259281E-3</v>
      </c>
      <c r="F27" s="6">
        <v>244</v>
      </c>
      <c r="G27" s="6">
        <v>23</v>
      </c>
      <c r="H27" s="27">
        <v>13.65</v>
      </c>
      <c r="I27" s="60">
        <f t="shared" si="0"/>
        <v>0.97095100087618791</v>
      </c>
      <c r="J27" s="6">
        <v>28812</v>
      </c>
      <c r="K27" s="6">
        <v>175</v>
      </c>
      <c r="L27" s="27">
        <v>54.11</v>
      </c>
      <c r="M27" s="28">
        <f t="shared" si="1"/>
        <v>8.8497337736739237</v>
      </c>
      <c r="N27" s="6">
        <v>262607</v>
      </c>
      <c r="O27" s="6">
        <v>516</v>
      </c>
      <c r="P27" s="28">
        <v>0.36</v>
      </c>
      <c r="Q27" s="60">
        <f t="shared" si="9"/>
        <v>9.5100087618790866E-2</v>
      </c>
      <c r="R27" s="6">
        <v>2822</v>
      </c>
      <c r="S27" s="6">
        <v>81</v>
      </c>
      <c r="T27" s="27">
        <v>1.69</v>
      </c>
      <c r="U27" s="60">
        <f t="shared" si="2"/>
        <v>1.7126103659769496</v>
      </c>
      <c r="V27" s="6">
        <v>50820</v>
      </c>
      <c r="W27" s="6">
        <v>273</v>
      </c>
      <c r="X27" s="27">
        <v>6.95</v>
      </c>
      <c r="Y27" s="60">
        <f t="shared" si="3"/>
        <v>7.6500640291163986</v>
      </c>
      <c r="Z27" s="6">
        <v>227008</v>
      </c>
      <c r="AA27" s="6">
        <v>499</v>
      </c>
      <c r="AB27" s="27">
        <v>2.2400000000000002</v>
      </c>
      <c r="AC27" s="60">
        <f t="shared" si="4"/>
        <v>2.5993462290220397</v>
      </c>
      <c r="AD27" s="6">
        <v>77133</v>
      </c>
      <c r="AE27" s="6">
        <v>299</v>
      </c>
      <c r="AF27" s="6">
        <v>16</v>
      </c>
      <c r="AG27" s="60">
        <f t="shared" si="5"/>
        <v>4.3876794500235898E-2</v>
      </c>
      <c r="AH27" s="6">
        <v>1302</v>
      </c>
      <c r="AI27" s="6">
        <v>196</v>
      </c>
      <c r="AJ27" s="27">
        <v>0.18</v>
      </c>
      <c r="AK27" s="60">
        <f t="shared" si="6"/>
        <v>0.25982341443688078</v>
      </c>
      <c r="AL27" s="6">
        <v>7710</v>
      </c>
      <c r="AM27" s="6">
        <v>171</v>
      </c>
      <c r="AN27" s="27">
        <v>12.110450823360029</v>
      </c>
      <c r="AO27" s="28">
        <f t="shared" si="7"/>
        <v>14.656601738896002</v>
      </c>
      <c r="AP27" s="6">
        <v>434920</v>
      </c>
      <c r="AQ27" s="6">
        <v>690</v>
      </c>
      <c r="AS27" s="6">
        <v>29674</v>
      </c>
      <c r="AT27" s="6">
        <v>245</v>
      </c>
      <c r="AU27" s="64">
        <f t="shared" si="8"/>
        <v>0.95551886050639168</v>
      </c>
    </row>
    <row r="28" spans="1:47">
      <c r="A28" s="38" t="s">
        <v>78</v>
      </c>
      <c r="C28" s="6">
        <v>264089</v>
      </c>
      <c r="D28" s="27">
        <v>3.48</v>
      </c>
      <c r="E28" s="60">
        <f>E24</f>
        <v>9.39328092437711E-3</v>
      </c>
      <c r="G28" s="6">
        <v>22</v>
      </c>
      <c r="H28" s="27">
        <v>13.65</v>
      </c>
      <c r="I28" s="60">
        <f t="shared" si="0"/>
        <v>0.9449813635913844</v>
      </c>
      <c r="J28" s="6">
        <v>28649</v>
      </c>
      <c r="K28" s="6">
        <v>175</v>
      </c>
      <c r="L28" s="27">
        <v>54.11</v>
      </c>
      <c r="M28" s="28">
        <f t="shared" si="1"/>
        <v>8.6607184088135369</v>
      </c>
      <c r="N28" s="6">
        <v>262567</v>
      </c>
      <c r="O28" s="6">
        <v>516</v>
      </c>
      <c r="P28" s="28">
        <v>0.36</v>
      </c>
      <c r="Q28" s="60">
        <f t="shared" si="9"/>
        <v>9.4468450044529473E-2</v>
      </c>
      <c r="R28" s="6">
        <v>2864</v>
      </c>
      <c r="S28" s="6">
        <v>82</v>
      </c>
      <c r="T28" s="27">
        <v>1.69</v>
      </c>
      <c r="U28" s="60">
        <f t="shared" si="2"/>
        <v>1.6786621367549559</v>
      </c>
      <c r="V28" s="6">
        <v>50892</v>
      </c>
      <c r="W28" s="6">
        <v>273</v>
      </c>
      <c r="X28" s="27">
        <v>6.95</v>
      </c>
      <c r="Y28" s="60">
        <f t="shared" si="3"/>
        <v>7.4840518520961838</v>
      </c>
      <c r="Z28" s="6">
        <v>226894</v>
      </c>
      <c r="AA28" s="6">
        <v>499</v>
      </c>
      <c r="AB28" s="27">
        <v>2.2400000000000002</v>
      </c>
      <c r="AC28" s="60">
        <f t="shared" si="4"/>
        <v>2.5153214368176271</v>
      </c>
      <c r="AD28" s="6">
        <v>76257</v>
      </c>
      <c r="AE28" s="6">
        <v>298</v>
      </c>
      <c r="AF28" s="6">
        <v>16</v>
      </c>
      <c r="AG28" s="60">
        <f t="shared" si="5"/>
        <v>6.2143351914767289E-2</v>
      </c>
      <c r="AH28" s="6">
        <v>1884</v>
      </c>
      <c r="AI28" s="6">
        <v>196</v>
      </c>
      <c r="AJ28" s="27">
        <v>0.18</v>
      </c>
      <c r="AK28" s="60">
        <f t="shared" si="6"/>
        <v>0.25935943530032657</v>
      </c>
      <c r="AL28" s="6">
        <v>7863</v>
      </c>
      <c r="AM28" s="6">
        <v>171</v>
      </c>
      <c r="AN28" s="27">
        <v>12.110450823360029</v>
      </c>
      <c r="AO28" s="28">
        <f t="shared" si="7"/>
        <v>14.396906026321865</v>
      </c>
      <c r="AP28" s="6">
        <v>436471</v>
      </c>
      <c r="AQ28" s="6">
        <v>691</v>
      </c>
      <c r="AS28" s="6">
        <v>30317</v>
      </c>
      <c r="AT28" s="6">
        <v>248</v>
      </c>
      <c r="AU28" s="64">
        <f t="shared" si="8"/>
        <v>0.93525304834471301</v>
      </c>
    </row>
    <row r="29" spans="1:47">
      <c r="A29" s="38" t="s">
        <v>78</v>
      </c>
      <c r="C29" s="6">
        <v>255247</v>
      </c>
      <c r="D29" s="27">
        <v>3.48</v>
      </c>
      <c r="E29" s="60">
        <f>F29/$AS29</f>
        <v>9.6732588134135853E-3</v>
      </c>
      <c r="F29" s="6">
        <v>270</v>
      </c>
      <c r="G29" s="6">
        <v>24</v>
      </c>
      <c r="H29" s="27">
        <v>13.65</v>
      </c>
      <c r="I29" s="60">
        <f t="shared" si="0"/>
        <v>0.94998566924620231</v>
      </c>
      <c r="J29" s="6">
        <v>26516</v>
      </c>
      <c r="K29" s="6">
        <v>168</v>
      </c>
      <c r="L29" s="27">
        <v>54.11</v>
      </c>
      <c r="M29" s="28">
        <f t="shared" si="1"/>
        <v>8.6538764689022649</v>
      </c>
      <c r="N29" s="6">
        <v>241547</v>
      </c>
      <c r="O29" s="6">
        <v>495</v>
      </c>
      <c r="P29" s="28">
        <v>0.36</v>
      </c>
      <c r="Q29" s="60">
        <f t="shared" si="9"/>
        <v>9.4511321295500147E-2</v>
      </c>
      <c r="R29" s="6">
        <v>2638</v>
      </c>
      <c r="S29" s="6">
        <v>78</v>
      </c>
      <c r="T29" s="27">
        <v>1.69</v>
      </c>
      <c r="U29" s="60">
        <f t="shared" si="2"/>
        <v>1.7876898824878189</v>
      </c>
      <c r="V29" s="6">
        <v>49898</v>
      </c>
      <c r="W29" s="6">
        <v>270</v>
      </c>
      <c r="X29" s="27">
        <v>6.95</v>
      </c>
      <c r="Y29" s="60">
        <f t="shared" si="3"/>
        <v>8.0148681570650613</v>
      </c>
      <c r="Z29" s="6">
        <v>223711</v>
      </c>
      <c r="AA29" s="6">
        <v>495</v>
      </c>
      <c r="AB29" s="27">
        <v>2.2400000000000002</v>
      </c>
      <c r="AC29" s="60">
        <f t="shared" si="4"/>
        <v>2.7058612783032387</v>
      </c>
      <c r="AD29" s="6">
        <v>75526</v>
      </c>
      <c r="AE29" s="6">
        <v>296</v>
      </c>
      <c r="AF29" s="6">
        <v>16</v>
      </c>
      <c r="AG29" s="60">
        <f t="shared" si="5"/>
        <v>6.2625394095729439E-2</v>
      </c>
      <c r="AH29" s="6">
        <v>1748</v>
      </c>
      <c r="AI29" s="6">
        <v>190</v>
      </c>
      <c r="AJ29" s="27">
        <v>0.18</v>
      </c>
      <c r="AK29" s="60">
        <f t="shared" si="6"/>
        <v>0.26536973344797937</v>
      </c>
      <c r="AL29" s="6">
        <v>7407</v>
      </c>
      <c r="AM29" s="6">
        <v>170</v>
      </c>
      <c r="AN29" s="27">
        <v>12.110450823360029</v>
      </c>
      <c r="AO29" s="28">
        <f t="shared" si="7"/>
        <v>15.363284608770421</v>
      </c>
      <c r="AP29" s="6">
        <v>428820</v>
      </c>
      <c r="AQ29" s="6">
        <v>685</v>
      </c>
      <c r="AS29" s="6">
        <v>27912</v>
      </c>
      <c r="AT29" s="6">
        <v>238</v>
      </c>
      <c r="AU29" s="64">
        <f t="shared" si="8"/>
        <v>1.0158378714053693</v>
      </c>
    </row>
    <row r="30" spans="1:47">
      <c r="A30" s="38" t="s">
        <v>78</v>
      </c>
      <c r="C30" s="6">
        <v>255462</v>
      </c>
      <c r="D30" s="27">
        <v>3.48</v>
      </c>
      <c r="E30" s="60">
        <f>F30/$AS30</f>
        <v>8.4592786606732025E-3</v>
      </c>
      <c r="F30" s="6">
        <v>239</v>
      </c>
      <c r="G30" s="6">
        <v>23</v>
      </c>
      <c r="H30" s="27">
        <v>13.65</v>
      </c>
      <c r="I30" s="60">
        <f t="shared" si="0"/>
        <v>0.94460765228471311</v>
      </c>
      <c r="J30" s="6">
        <v>26688</v>
      </c>
      <c r="K30" s="6">
        <v>169</v>
      </c>
      <c r="L30" s="27">
        <v>54.11</v>
      </c>
      <c r="M30" s="28">
        <f t="shared" si="1"/>
        <v>8.5576398966481442</v>
      </c>
      <c r="N30" s="6">
        <v>241779</v>
      </c>
      <c r="O30" s="6">
        <v>495</v>
      </c>
      <c r="P30" s="28">
        <v>0.36</v>
      </c>
      <c r="Q30" s="60">
        <f t="shared" si="9"/>
        <v>9.2768909496336677E-2</v>
      </c>
      <c r="R30" s="6">
        <v>2621</v>
      </c>
      <c r="S30" s="6">
        <v>79</v>
      </c>
      <c r="T30" s="27">
        <v>1.69</v>
      </c>
      <c r="U30" s="60">
        <f t="shared" si="2"/>
        <v>1.7616890241744239</v>
      </c>
      <c r="V30" s="6">
        <v>49773</v>
      </c>
      <c r="W30" s="6">
        <v>269</v>
      </c>
      <c r="X30" s="27">
        <v>6.95</v>
      </c>
      <c r="Y30" s="60">
        <f t="shared" si="3"/>
        <v>7.9126110501539664</v>
      </c>
      <c r="Z30" s="6">
        <v>223555</v>
      </c>
      <c r="AA30" s="6">
        <v>495</v>
      </c>
      <c r="AB30" s="27">
        <v>2.2400000000000002</v>
      </c>
      <c r="AC30" s="60">
        <f t="shared" si="4"/>
        <v>2.6664425016812374</v>
      </c>
      <c r="AD30" s="6">
        <v>75335</v>
      </c>
      <c r="AE30" s="6">
        <v>296</v>
      </c>
      <c r="AF30" s="6">
        <v>16</v>
      </c>
      <c r="AG30" s="60">
        <f t="shared" si="5"/>
        <v>5.7445227055533926E-2</v>
      </c>
      <c r="AH30" s="6">
        <v>1623</v>
      </c>
      <c r="AI30" s="6">
        <v>189</v>
      </c>
      <c r="AJ30" s="27">
        <v>0.18</v>
      </c>
      <c r="AK30" s="60">
        <f t="shared" si="6"/>
        <v>0.27303295225285812</v>
      </c>
      <c r="AL30" s="6">
        <v>7714</v>
      </c>
      <c r="AM30" s="6">
        <v>169</v>
      </c>
      <c r="AN30" s="27">
        <v>12.110450823360029</v>
      </c>
      <c r="AO30" s="28">
        <f t="shared" si="7"/>
        <v>15.206880685236966</v>
      </c>
      <c r="AP30" s="6">
        <v>429640</v>
      </c>
      <c r="AQ30" s="6">
        <v>685</v>
      </c>
      <c r="AS30" s="6">
        <v>28253</v>
      </c>
      <c r="AT30" s="6">
        <v>239</v>
      </c>
      <c r="AU30" s="64">
        <f t="shared" si="8"/>
        <v>1.0035772012411661</v>
      </c>
    </row>
    <row r="31" spans="1:47">
      <c r="A31" s="38" t="s">
        <v>78</v>
      </c>
      <c r="C31" s="6">
        <v>255683</v>
      </c>
      <c r="D31" s="27">
        <v>3.48</v>
      </c>
      <c r="E31" s="60">
        <f>F31/$AS31</f>
        <v>8.4881374799972171E-3</v>
      </c>
      <c r="F31" s="6">
        <v>244</v>
      </c>
      <c r="G31" s="6">
        <v>24</v>
      </c>
      <c r="H31" s="27">
        <v>13.65</v>
      </c>
      <c r="I31" s="60">
        <f t="shared" si="0"/>
        <v>0.93404299728657902</v>
      </c>
      <c r="J31" s="6">
        <v>26850</v>
      </c>
      <c r="K31" s="6">
        <v>169</v>
      </c>
      <c r="L31" s="27">
        <v>54.11</v>
      </c>
      <c r="M31" s="28">
        <f t="shared" si="1"/>
        <v>8.4671258609893556</v>
      </c>
      <c r="N31" s="6">
        <v>243396</v>
      </c>
      <c r="O31" s="6">
        <v>497</v>
      </c>
      <c r="P31" s="28">
        <v>0.36</v>
      </c>
      <c r="Q31" s="60">
        <f t="shared" si="9"/>
        <v>9.013427955193766E-2</v>
      </c>
      <c r="R31" s="6">
        <v>2591</v>
      </c>
      <c r="S31" s="6">
        <v>79</v>
      </c>
      <c r="T31" s="27">
        <v>1.69</v>
      </c>
      <c r="U31" s="60">
        <f t="shared" si="2"/>
        <v>1.7156126069714046</v>
      </c>
      <c r="V31" s="6">
        <v>49317</v>
      </c>
      <c r="W31" s="6">
        <v>268</v>
      </c>
      <c r="X31" s="27">
        <v>6.95</v>
      </c>
      <c r="Y31" s="60">
        <f t="shared" si="3"/>
        <v>7.7672719682738469</v>
      </c>
      <c r="Z31" s="6">
        <v>223278</v>
      </c>
      <c r="AA31" s="6">
        <v>494</v>
      </c>
      <c r="AB31" s="27">
        <v>2.2400000000000002</v>
      </c>
      <c r="AC31" s="60">
        <f t="shared" si="4"/>
        <v>2.6189034996173381</v>
      </c>
      <c r="AD31" s="6">
        <v>75283</v>
      </c>
      <c r="AE31" s="6">
        <v>296</v>
      </c>
      <c r="AF31" s="6">
        <v>16</v>
      </c>
      <c r="AG31" s="60">
        <f t="shared" si="5"/>
        <v>3.6735545815069923E-2</v>
      </c>
      <c r="AH31" s="6">
        <v>1056</v>
      </c>
      <c r="AI31" s="6">
        <v>188</v>
      </c>
      <c r="AJ31" s="27">
        <v>0.18</v>
      </c>
      <c r="AK31" s="60">
        <f t="shared" si="6"/>
        <v>0.26375843595630699</v>
      </c>
      <c r="AL31" s="6">
        <v>7582</v>
      </c>
      <c r="AM31" s="6">
        <v>169</v>
      </c>
      <c r="AN31" s="27">
        <v>12.110450823360029</v>
      </c>
      <c r="AO31" s="28">
        <f t="shared" si="7"/>
        <v>14.93494747095248</v>
      </c>
      <c r="AP31" s="6">
        <v>429320</v>
      </c>
      <c r="AQ31" s="6">
        <v>685</v>
      </c>
      <c r="AS31" s="6">
        <v>28746</v>
      </c>
      <c r="AT31" s="6">
        <v>241</v>
      </c>
      <c r="AU31" s="64">
        <f t="shared" si="8"/>
        <v>0.98636563927734866</v>
      </c>
    </row>
    <row r="32" spans="1:47">
      <c r="A32" s="38"/>
      <c r="D32" s="29"/>
      <c r="E32" s="31"/>
      <c r="F32" s="29"/>
      <c r="G32" s="29"/>
      <c r="H32" s="30"/>
      <c r="I32" s="29"/>
      <c r="J32" s="29"/>
      <c r="K32" s="30"/>
      <c r="L32" s="29"/>
      <c r="M32" s="29"/>
      <c r="N32" s="30"/>
      <c r="O32" s="29"/>
      <c r="P32" s="29"/>
      <c r="Q32" s="30"/>
      <c r="R32" s="29"/>
      <c r="S32" s="29"/>
      <c r="T32" s="30"/>
      <c r="U32" s="29"/>
      <c r="V32" s="29"/>
      <c r="W32" s="30"/>
      <c r="X32" s="29"/>
      <c r="Y32" s="29"/>
      <c r="Z32" s="30"/>
      <c r="AA32" s="29"/>
      <c r="AB32" s="29"/>
      <c r="AC32" s="30"/>
      <c r="AD32" s="29"/>
      <c r="AE32" s="29"/>
      <c r="AF32" s="30"/>
      <c r="AG32" s="29"/>
      <c r="AH32" s="29"/>
      <c r="AI32" s="29"/>
      <c r="AJ32" s="29"/>
      <c r="AK32" s="64"/>
    </row>
    <row r="33" spans="1:46" s="24" customFormat="1" ht="8" customHeight="1" thickBot="1">
      <c r="A33" s="53"/>
      <c r="D33" s="116"/>
      <c r="E33" s="117"/>
      <c r="F33" s="116"/>
      <c r="G33" s="116"/>
      <c r="H33" s="118"/>
      <c r="I33" s="116"/>
      <c r="J33" s="116"/>
      <c r="K33" s="118"/>
      <c r="L33" s="116"/>
      <c r="M33" s="116"/>
      <c r="N33" s="118"/>
      <c r="O33" s="116"/>
      <c r="P33" s="116"/>
      <c r="Q33" s="118"/>
      <c r="R33" s="116"/>
      <c r="S33" s="116"/>
      <c r="T33" s="118"/>
      <c r="U33" s="116"/>
      <c r="V33" s="116"/>
      <c r="W33" s="118"/>
      <c r="X33" s="116"/>
      <c r="Y33" s="116"/>
      <c r="Z33" s="118"/>
      <c r="AA33" s="116"/>
      <c r="AB33" s="116"/>
      <c r="AC33" s="118"/>
      <c r="AD33" s="116"/>
      <c r="AE33" s="116"/>
      <c r="AF33" s="118"/>
      <c r="AG33" s="116"/>
      <c r="AH33" s="116"/>
      <c r="AI33" s="116"/>
      <c r="AJ33" s="116"/>
      <c r="AK33" s="119"/>
    </row>
    <row r="34" spans="1:46" ht="12" customHeight="1" thickTop="1">
      <c r="A34" s="38"/>
      <c r="D34" s="65"/>
      <c r="E34" s="23"/>
      <c r="F34" s="23"/>
      <c r="G34" s="65"/>
      <c r="H34" s="23"/>
      <c r="I34" s="23"/>
      <c r="J34" s="65"/>
      <c r="K34" s="23"/>
      <c r="L34" s="23"/>
      <c r="M34" s="65"/>
      <c r="N34" s="23"/>
      <c r="O34" s="23"/>
      <c r="P34" s="65"/>
      <c r="Q34" s="23"/>
      <c r="R34" s="23"/>
      <c r="S34" s="65"/>
      <c r="T34" s="23"/>
      <c r="U34" s="23"/>
      <c r="V34" s="65"/>
      <c r="W34" s="23"/>
      <c r="X34" s="23"/>
      <c r="Y34" s="65"/>
      <c r="Z34" s="23"/>
      <c r="AA34" s="23"/>
      <c r="AB34" s="65"/>
      <c r="AC34" s="23"/>
      <c r="AD34" s="23"/>
      <c r="AE34" s="65"/>
      <c r="AF34" s="23"/>
      <c r="AG34" s="23"/>
      <c r="AH34" s="23"/>
      <c r="AI34" s="23"/>
      <c r="AJ34" s="23"/>
    </row>
    <row r="35" spans="1:46" s="177" customFormat="1" ht="16">
      <c r="A35" s="176"/>
      <c r="C35" s="178" t="s">
        <v>94</v>
      </c>
      <c r="D35" s="179" t="s">
        <v>69</v>
      </c>
      <c r="E35" s="179"/>
      <c r="F35" s="179"/>
      <c r="G35" s="179"/>
      <c r="H35" s="179" t="s">
        <v>70</v>
      </c>
      <c r="I35" s="179"/>
      <c r="J35" s="179"/>
      <c r="K35" s="179"/>
      <c r="L35" s="179" t="s">
        <v>71</v>
      </c>
      <c r="M35" s="179"/>
      <c r="N35" s="179"/>
      <c r="O35" s="179"/>
      <c r="P35" s="179" t="s">
        <v>75</v>
      </c>
      <c r="Q35" s="179"/>
      <c r="R35" s="179"/>
      <c r="S35" s="179"/>
      <c r="T35" s="179" t="s">
        <v>60</v>
      </c>
      <c r="U35" s="179"/>
      <c r="V35" s="179"/>
      <c r="W35" s="179"/>
      <c r="X35" s="179" t="s">
        <v>51</v>
      </c>
      <c r="Y35" s="179"/>
      <c r="Z35" s="179"/>
      <c r="AA35" s="179"/>
      <c r="AB35" s="179" t="s">
        <v>61</v>
      </c>
      <c r="AC35" s="179"/>
      <c r="AD35" s="179"/>
      <c r="AE35" s="179"/>
      <c r="AF35" s="179" t="s">
        <v>68</v>
      </c>
      <c r="AG35" s="179"/>
      <c r="AH35" s="179"/>
      <c r="AI35" s="179"/>
      <c r="AJ35" s="179" t="s">
        <v>62</v>
      </c>
      <c r="AK35" s="179"/>
      <c r="AL35" s="179"/>
      <c r="AM35" s="179"/>
      <c r="AN35" s="179" t="s">
        <v>52</v>
      </c>
      <c r="AO35" s="179"/>
      <c r="AP35" s="179"/>
      <c r="AQ35" s="179"/>
      <c r="AR35" s="179" t="s">
        <v>35</v>
      </c>
      <c r="AS35" s="179" t="s">
        <v>36</v>
      </c>
    </row>
    <row r="36" spans="1:46" ht="35" customHeight="1">
      <c r="A36" s="130" t="s">
        <v>149</v>
      </c>
      <c r="B36" s="57"/>
      <c r="C36" s="57"/>
      <c r="D36" s="138" t="s">
        <v>152</v>
      </c>
      <c r="E36" s="138" t="s">
        <v>153</v>
      </c>
      <c r="F36" s="134" t="s">
        <v>154</v>
      </c>
      <c r="H36" s="138" t="s">
        <v>152</v>
      </c>
      <c r="I36" s="138" t="s">
        <v>153</v>
      </c>
      <c r="J36" s="134" t="s">
        <v>154</v>
      </c>
      <c r="L36" s="138" t="s">
        <v>152</v>
      </c>
      <c r="M36" s="138" t="s">
        <v>153</v>
      </c>
      <c r="N36" s="134" t="s">
        <v>154</v>
      </c>
      <c r="P36" s="138" t="s">
        <v>152</v>
      </c>
      <c r="Q36" s="138" t="s">
        <v>153</v>
      </c>
      <c r="R36" s="134" t="s">
        <v>154</v>
      </c>
      <c r="T36" s="138" t="s">
        <v>152</v>
      </c>
      <c r="U36" s="138" t="s">
        <v>153</v>
      </c>
      <c r="V36" s="134" t="s">
        <v>154</v>
      </c>
      <c r="X36" s="138" t="s">
        <v>152</v>
      </c>
      <c r="Y36" s="138" t="s">
        <v>153</v>
      </c>
      <c r="Z36" s="134" t="s">
        <v>154</v>
      </c>
      <c r="AB36" s="138" t="s">
        <v>152</v>
      </c>
      <c r="AC36" s="138" t="s">
        <v>153</v>
      </c>
      <c r="AD36" s="134" t="s">
        <v>154</v>
      </c>
      <c r="AF36" s="138" t="s">
        <v>152</v>
      </c>
      <c r="AG36" s="138" t="s">
        <v>153</v>
      </c>
      <c r="AH36" s="134" t="s">
        <v>154</v>
      </c>
      <c r="AJ36" s="138" t="s">
        <v>152</v>
      </c>
      <c r="AK36" s="138" t="s">
        <v>153</v>
      </c>
      <c r="AL36" s="134" t="s">
        <v>154</v>
      </c>
      <c r="AN36" s="138" t="s">
        <v>152</v>
      </c>
      <c r="AO36" s="138" t="s">
        <v>153</v>
      </c>
      <c r="AP36" s="134" t="s">
        <v>154</v>
      </c>
    </row>
    <row r="37" spans="1:46" s="7" customFormat="1" ht="21">
      <c r="A37" s="130" t="s">
        <v>148</v>
      </c>
      <c r="C37" s="34" t="s">
        <v>76</v>
      </c>
      <c r="D37" s="8">
        <v>88.274793388429742</v>
      </c>
      <c r="E37" s="10">
        <f>AVERAGE(F2:F11)</f>
        <v>854.5</v>
      </c>
      <c r="F37" s="125">
        <f>AVERAGE(G2:G11)/E37</f>
        <v>3.9906377998829727E-2</v>
      </c>
      <c r="H37" s="9">
        <v>2061.8762214983717</v>
      </c>
      <c r="I37" s="10">
        <f>AVERAGE(J2:J11)</f>
        <v>31649.8</v>
      </c>
      <c r="J37" s="125">
        <f>AVERAGE(K2:K11)/I37</f>
        <v>5.7283142389525374E-3</v>
      </c>
      <c r="K37" s="10"/>
      <c r="L37" s="9">
        <v>4372.8825622775803</v>
      </c>
      <c r="M37" s="10">
        <f>AVERAGE(N2:N11)</f>
        <v>208892.6</v>
      </c>
      <c r="N37" s="125">
        <f>AVERAGE(O2:O11)/M37</f>
        <v>2.2030459671620725E-3</v>
      </c>
      <c r="O37" s="10"/>
      <c r="P37" s="9">
        <v>8523.9130434782619</v>
      </c>
      <c r="Q37" s="10">
        <f>AVERAGE(R2:R11)</f>
        <v>392.1</v>
      </c>
      <c r="R37" s="125">
        <f>AVERAGE(S2:S11)/Q37</f>
        <v>0.15863300178525885</v>
      </c>
      <c r="T37" s="10">
        <f>U37/T2</f>
        <v>12207.407407407409</v>
      </c>
      <c r="U37" s="10">
        <f>AVERAGE(V2:V11)</f>
        <v>329.6</v>
      </c>
      <c r="V37" s="125">
        <f>AVERAGE(W2:W11)/U37</f>
        <v>0.37651699029126207</v>
      </c>
      <c r="X37" s="9">
        <v>33494.312688821759</v>
      </c>
      <c r="Y37" s="10">
        <f>AVERAGE(Z2:Z11)</f>
        <v>443464.7</v>
      </c>
      <c r="Z37" s="125">
        <f>AVERAGE(AA2:AA11)/Y37</f>
        <v>1.5304487595066757E-3</v>
      </c>
      <c r="AA37" s="10"/>
      <c r="AB37" s="9">
        <v>31376.770833333328</v>
      </c>
      <c r="AC37" s="10">
        <f>AVERAGE(AD2:AD11)</f>
        <v>30121.7</v>
      </c>
      <c r="AD37" s="125">
        <f>AVERAGE(AE2:AE11)/AC37</f>
        <v>6.9152803460628054E-3</v>
      </c>
      <c r="AF37" s="8">
        <v>11.308638743455496</v>
      </c>
      <c r="AG37" s="10">
        <f>AVERAGE(AH2:AH11)</f>
        <v>4319.8999999999996</v>
      </c>
      <c r="AH37" s="125">
        <f>AVERAGE(AI2:AI11)/AG37</f>
        <v>4.6089029838653678E-2</v>
      </c>
      <c r="AJ37" s="9">
        <v>40880.116959064326</v>
      </c>
      <c r="AK37" s="10">
        <f>AVERAGE(AL2:AL11)</f>
        <v>6990.5</v>
      </c>
      <c r="AL37" s="125">
        <f>AVERAGE(AM2:AM11)/AK37</f>
        <v>2.3875259280452043E-2</v>
      </c>
      <c r="AM37" s="10"/>
      <c r="AN37" s="9">
        <v>35671.629946349844</v>
      </c>
      <c r="AO37" s="10">
        <f>AVERAGE(AP2:AP11)</f>
        <v>365694.2</v>
      </c>
      <c r="AP37" s="125">
        <f>AVERAGE(AQ2:AQ11)/AO37</f>
        <v>1.733415514930234E-3</v>
      </c>
      <c r="AQ37" s="10"/>
      <c r="AR37" s="9">
        <v>28388.2</v>
      </c>
      <c r="AS37" s="10">
        <f>AVERAGE(AT2:AT11)</f>
        <v>239</v>
      </c>
      <c r="AT37" s="125">
        <f>AVERAGE(AU2:AU11)/AS37</f>
        <v>4.1817482140650295E-3</v>
      </c>
    </row>
    <row r="38" spans="1:46" s="7" customFormat="1" ht="16">
      <c r="C38" s="34" t="s">
        <v>49</v>
      </c>
      <c r="D38" s="12">
        <v>77.956431535269687</v>
      </c>
      <c r="E38" s="10">
        <f>AVERAGE(F12:F21)</f>
        <v>563.625</v>
      </c>
      <c r="F38" s="125">
        <f>AVERAGE(G12:G21)/E38</f>
        <v>5.2694610778443111E-2</v>
      </c>
      <c r="H38" s="13">
        <v>1902.2971014492753</v>
      </c>
      <c r="I38" s="10">
        <f>AVERAGE(J12:J21)</f>
        <v>26251.7</v>
      </c>
      <c r="J38" s="125">
        <f>AVERAGE(K12:K21)/I38</f>
        <v>6.3500649481747842E-3</v>
      </c>
      <c r="K38" s="10"/>
      <c r="L38" s="13">
        <v>4323.7585102122548</v>
      </c>
      <c r="M38" s="10">
        <f>AVERAGE(N12:N21)</f>
        <v>215928.5</v>
      </c>
      <c r="N38" s="125">
        <f>AVERAGE(O12:O21)/M38</f>
        <v>2.1687734597331987E-3</v>
      </c>
      <c r="O38" s="10"/>
      <c r="P38" s="13">
        <v>6725.6410256410236</v>
      </c>
      <c r="Q38" s="10">
        <f>AVERAGE(R12:R21)</f>
        <v>1836.1</v>
      </c>
      <c r="R38" s="125">
        <f>AVERAGE(S12:S21)/Q38</f>
        <v>4.1664397363977999E-2</v>
      </c>
      <c r="T38" s="9">
        <v>26888.84615384616</v>
      </c>
      <c r="U38" s="10">
        <f>AVERAGE(V12:V21)</f>
        <v>13982.2</v>
      </c>
      <c r="V38" s="125">
        <f>AVERAGE(W12:W21)/U38</f>
        <v>1.2980789861395201E-2</v>
      </c>
      <c r="X38" s="13">
        <v>32126.31578947368</v>
      </c>
      <c r="Y38" s="10">
        <f>AVERAGE(Z12:Z21)</f>
        <v>366240</v>
      </c>
      <c r="Z38" s="125">
        <f>AVERAGE(AA12:AA21)/Y38</f>
        <v>1.6953363914373088E-3</v>
      </c>
      <c r="AA38" s="10"/>
      <c r="AB38" s="13">
        <v>31820.885608856086</v>
      </c>
      <c r="AC38" s="10">
        <f>AVERAGE(AD12:AD21)</f>
        <v>86234.6</v>
      </c>
      <c r="AD38" s="125">
        <f>AVERAGE(AE12:AE21)/AC38</f>
        <v>3.6110795434779073E-3</v>
      </c>
      <c r="AF38" s="14">
        <v>12.114186851211073</v>
      </c>
      <c r="AG38" s="10">
        <f>AVERAGE(AH12:AH21)</f>
        <v>3501</v>
      </c>
      <c r="AH38" s="125">
        <f>AVERAGE(AI12:AI21)/AG38</f>
        <v>5.6640959725792632E-2</v>
      </c>
      <c r="AJ38" s="13">
        <v>38347.619047619046</v>
      </c>
      <c r="AK38" s="10">
        <f>AVERAGE(AL12:AL21)</f>
        <v>6442.4</v>
      </c>
      <c r="AL38" s="125">
        <f>AVERAGE(AM12:AM21)/AK38</f>
        <v>2.5394263007574816E-2</v>
      </c>
      <c r="AM38" s="10"/>
      <c r="AN38" s="13">
        <v>33916.858363050211</v>
      </c>
      <c r="AO38" s="10">
        <f>AVERAGE(AP12:AP21)</f>
        <v>377073</v>
      </c>
      <c r="AP38" s="125">
        <f>AVERAGE(AQ12:AQ21)/AO38</f>
        <v>1.706831303222453E-3</v>
      </c>
      <c r="AQ38" s="10"/>
      <c r="AR38" s="13">
        <v>28258.7</v>
      </c>
      <c r="AS38" s="10">
        <f>AVERAGE(AT12:AT21)</f>
        <v>238.9</v>
      </c>
      <c r="AT38" s="125">
        <f>AVERAGE(AU12:AU21)/AS38</f>
        <v>4.2035624567210916E-3</v>
      </c>
    </row>
    <row r="39" spans="1:46" s="7" customFormat="1" ht="16">
      <c r="A39" s="18"/>
      <c r="C39" s="34" t="s">
        <v>78</v>
      </c>
      <c r="D39" s="14">
        <v>70.581896551724142</v>
      </c>
      <c r="E39" s="10">
        <f>AVERAGE(F22:F31)</f>
        <v>245.625</v>
      </c>
      <c r="F39" s="125">
        <f>AVERAGE(G22:G31)/E39</f>
        <v>9.4452926208651394E-2</v>
      </c>
      <c r="H39" s="15">
        <v>1999.7948717948716</v>
      </c>
      <c r="I39" s="10">
        <f>AVERAGE(J22:J31)</f>
        <v>27297.200000000001</v>
      </c>
      <c r="J39" s="125">
        <f>AVERAGE(K22:K31)/I39</f>
        <v>6.2497252465454328E-3</v>
      </c>
      <c r="K39" s="10"/>
      <c r="L39" s="15">
        <v>4576.935871373129</v>
      </c>
      <c r="M39" s="10">
        <f>AVERAGE(N22:N31)</f>
        <v>247658</v>
      </c>
      <c r="N39" s="125">
        <f>AVERAGE(O22:O31)/M39</f>
        <v>2.0237585702864436E-3</v>
      </c>
      <c r="O39" s="10"/>
      <c r="P39" s="15">
        <v>7308.0555555555575</v>
      </c>
      <c r="Q39" s="10">
        <f>AVERAGE(R22:R31)</f>
        <v>2630.9</v>
      </c>
      <c r="R39" s="125">
        <f>AVERAGE(S22:S31)/Q39</f>
        <v>3.0027747158766962E-2</v>
      </c>
      <c r="T39" s="15">
        <v>29672.958579881659</v>
      </c>
      <c r="U39" s="10">
        <f>AVERAGE(V22:V31)</f>
        <v>50147.3</v>
      </c>
      <c r="V39" s="125">
        <f>AVERAGE(W22:W31)/U39</f>
        <v>5.3941089550185155E-3</v>
      </c>
      <c r="X39" s="15">
        <v>32288.906474820138</v>
      </c>
      <c r="Y39" s="10">
        <f>AVERAGE(Z22:Z31)</f>
        <v>224407.9</v>
      </c>
      <c r="Z39" s="125">
        <f>AVERAGE(AA22:AA31)/Y39</f>
        <v>2.209815251602105E-3</v>
      </c>
      <c r="AA39" s="10"/>
      <c r="AB39" s="15">
        <v>33909.419642857138</v>
      </c>
      <c r="AC39" s="10">
        <f>AVERAGE(AD22:AD31)</f>
        <v>75957.100000000006</v>
      </c>
      <c r="AD39" s="125">
        <f>AVERAGE(AE22:AE31)/AC39</f>
        <v>3.9087853538378892E-3</v>
      </c>
      <c r="AF39" s="11">
        <f>AG39/AF30</f>
        <v>93.625</v>
      </c>
      <c r="AG39" s="10">
        <f>AVERAGE(AH22:AH31)</f>
        <v>1498</v>
      </c>
      <c r="AH39" s="125">
        <f>AVERAGE(AI22:AI31)/AG39</f>
        <v>0.12783711615487317</v>
      </c>
      <c r="AJ39" s="15">
        <v>41762.777777777788</v>
      </c>
      <c r="AK39" s="10">
        <f>AVERAGE(AL22:AL31)</f>
        <v>7517.3</v>
      </c>
      <c r="AL39" s="125">
        <f>AVERAGE(AM22:AM31)/AK39</f>
        <v>2.260119989889987E-2</v>
      </c>
      <c r="AM39" s="10"/>
      <c r="AN39" s="15">
        <v>35673.20542408491</v>
      </c>
      <c r="AO39" s="10">
        <f>AVERAGE(AP22:AP31)</f>
        <v>432018.6</v>
      </c>
      <c r="AP39" s="125">
        <f>AVERAGE(AQ22:AQ31)/AO39</f>
        <v>1.5911351964938546E-3</v>
      </c>
      <c r="AQ39" s="10"/>
      <c r="AR39" s="15">
        <v>28415.3</v>
      </c>
      <c r="AS39" s="10">
        <f>AVERAGE(AT22:AT31)</f>
        <v>240.5</v>
      </c>
      <c r="AT39" s="125">
        <f>AVERAGE(AU22:AU31)/AS39</f>
        <v>4.1528761192179478E-3</v>
      </c>
    </row>
    <row r="40" spans="1:46" s="16" customFormat="1" ht="16">
      <c r="A40" s="69"/>
      <c r="D40" s="17"/>
      <c r="H40" s="17"/>
      <c r="L40" s="17"/>
      <c r="P40" s="17"/>
      <c r="T40" s="17"/>
      <c r="X40" s="17"/>
      <c r="AB40" s="17"/>
      <c r="AF40" s="17"/>
      <c r="AJ40" s="17"/>
      <c r="AN40" s="17"/>
    </row>
    <row r="41" spans="1:46" s="120" customFormat="1" ht="16">
      <c r="A41" s="69" t="s">
        <v>148</v>
      </c>
      <c r="C41" s="18" t="s">
        <v>72</v>
      </c>
      <c r="D41" s="121">
        <v>78.93770715847451</v>
      </c>
      <c r="E41" s="122"/>
      <c r="F41" s="122"/>
      <c r="H41" s="123">
        <v>1987.989398247506</v>
      </c>
      <c r="L41" s="123">
        <v>4424.5256479543214</v>
      </c>
      <c r="P41" s="123">
        <v>7519.203208224947</v>
      </c>
      <c r="T41" s="123">
        <v>28280.902366863909</v>
      </c>
      <c r="X41" s="123">
        <v>32636.511651038523</v>
      </c>
      <c r="AB41" s="123">
        <v>32369.025361682183</v>
      </c>
      <c r="AF41" s="123">
        <v>11.711412797333285</v>
      </c>
      <c r="AJ41" s="123">
        <v>40330.171261487056</v>
      </c>
      <c r="AN41" s="123">
        <v>35087.231244494986</v>
      </c>
      <c r="AR41" s="123">
        <v>28354.066666666666</v>
      </c>
    </row>
    <row r="42" spans="1:46" ht="16">
      <c r="A42" s="69"/>
      <c r="C42" s="22" t="s">
        <v>73</v>
      </c>
      <c r="D42" s="23">
        <v>8.8871719914210487</v>
      </c>
      <c r="H42" s="23">
        <v>80.441909432640529</v>
      </c>
      <c r="L42" s="23">
        <v>134.25703063436694</v>
      </c>
      <c r="P42" s="23">
        <v>917.54185787622146</v>
      </c>
      <c r="T42" s="23">
        <v>1968.6647760354317</v>
      </c>
      <c r="X42" s="23">
        <v>747.312450088216</v>
      </c>
      <c r="AB42" s="23">
        <v>1352.3758314783593</v>
      </c>
      <c r="AF42" s="23">
        <v>0.56960852956596009</v>
      </c>
      <c r="AJ42" s="23">
        <v>1772.7542104752376</v>
      </c>
      <c r="AN42" s="23">
        <v>1013.5729533430421</v>
      </c>
    </row>
    <row r="43" spans="1:46" s="175" customFormat="1" ht="16">
      <c r="A43" s="180"/>
      <c r="C43" s="181" t="s">
        <v>74</v>
      </c>
      <c r="D43" s="182">
        <v>0.11258462287964933</v>
      </c>
      <c r="H43" s="182">
        <v>4.0463952928296985E-2</v>
      </c>
      <c r="L43" s="182">
        <v>3.0343824698234184E-2</v>
      </c>
      <c r="P43" s="182">
        <v>0.12202647441055459</v>
      </c>
      <c r="T43" s="182">
        <v>6.9611101884148915E-2</v>
      </c>
      <c r="X43" s="182">
        <v>2.2898049217966461E-2</v>
      </c>
      <c r="AB43" s="182">
        <v>4.1779936725536239E-2</v>
      </c>
      <c r="AF43" s="182">
        <v>4.8637046565010604E-2</v>
      </c>
      <c r="AJ43" s="182">
        <v>4.3956029816518874E-2</v>
      </c>
      <c r="AN43" s="182">
        <v>2.8887230978137286E-2</v>
      </c>
    </row>
    <row r="44" spans="1:46" ht="21">
      <c r="A44" s="124" t="s">
        <v>175</v>
      </c>
      <c r="B44"/>
      <c r="D44" s="29"/>
      <c r="E44" s="27"/>
      <c r="H44" s="29"/>
      <c r="I44" s="27"/>
      <c r="L44" s="29"/>
      <c r="M44" s="27"/>
      <c r="T44" s="29"/>
      <c r="U44" s="27"/>
      <c r="X44" s="29"/>
      <c r="Y44" s="27"/>
      <c r="AB44" s="29"/>
      <c r="AC44" s="27"/>
      <c r="AF44" s="31"/>
      <c r="AG44" s="27"/>
      <c r="AJ44" s="29"/>
      <c r="AK44" s="28"/>
      <c r="AN44" s="29"/>
      <c r="AO44" s="27"/>
    </row>
    <row r="45" spans="1:46" ht="21">
      <c r="A45" s="124" t="s">
        <v>146</v>
      </c>
      <c r="C45" s="26" t="s">
        <v>147</v>
      </c>
      <c r="D45" s="19" t="s">
        <v>69</v>
      </c>
      <c r="E45" s="19"/>
      <c r="F45" s="19"/>
      <c r="G45" s="19"/>
      <c r="H45" s="19" t="s">
        <v>70</v>
      </c>
      <c r="I45" s="19"/>
      <c r="J45" s="19"/>
      <c r="K45" s="19"/>
      <c r="L45" s="19" t="s">
        <v>71</v>
      </c>
      <c r="M45" s="19"/>
      <c r="N45" s="19"/>
      <c r="O45" s="19"/>
      <c r="P45" s="19" t="s">
        <v>75</v>
      </c>
      <c r="Q45" s="19"/>
      <c r="R45" s="19"/>
      <c r="S45" s="19"/>
      <c r="T45" s="19" t="s">
        <v>60</v>
      </c>
      <c r="U45" s="19"/>
      <c r="V45" s="19"/>
      <c r="W45" s="19"/>
      <c r="X45" s="19" t="s">
        <v>51</v>
      </c>
      <c r="Y45" s="19"/>
      <c r="Z45" s="19"/>
      <c r="AA45" s="19"/>
      <c r="AB45" s="19" t="s">
        <v>61</v>
      </c>
      <c r="AC45" s="19"/>
      <c r="AD45" s="19"/>
      <c r="AE45" s="19"/>
      <c r="AF45" s="19" t="s">
        <v>68</v>
      </c>
      <c r="AG45" s="19"/>
      <c r="AH45" s="19"/>
      <c r="AI45" s="19"/>
      <c r="AJ45" s="19" t="s">
        <v>62</v>
      </c>
      <c r="AK45" s="19"/>
      <c r="AL45" s="19"/>
      <c r="AM45" s="19"/>
      <c r="AN45" s="19" t="s">
        <v>52</v>
      </c>
      <c r="AO45" s="19"/>
      <c r="AP45" s="19"/>
      <c r="AQ45" s="19"/>
      <c r="AR45" s="19"/>
      <c r="AS45" s="19"/>
    </row>
    <row r="46" spans="1:46" s="171" customFormat="1">
      <c r="D46" s="171">
        <v>0.78669170444792003</v>
      </c>
      <c r="E46" s="171">
        <v>1.2414896689251353</v>
      </c>
      <c r="H46" s="170" cm="1">
        <f t="array" ref="H46:I50">LINEST(H61:H90,I61:I90,TRUE,TRUE)</f>
        <v>0.57475285261783382</v>
      </c>
      <c r="I46" s="171">
        <v>6.0535894105731085</v>
      </c>
      <c r="L46" s="171" cm="1">
        <f t="array" ref="L46:M50">LINEST(L61:L90,M61:M90,TRUE,TRUE)</f>
        <v>0.6150035288268646</v>
      </c>
      <c r="M46" s="171">
        <v>19.443100428342486</v>
      </c>
      <c r="P46" s="171" cm="1">
        <f t="array" ref="P46:Q50">LINEST(P61:P90,Q61:Q90,TRUE,TRUE)</f>
        <v>1.0659234145967924</v>
      </c>
      <c r="Q46" s="171">
        <v>-3.223756249164822E-3</v>
      </c>
      <c r="T46" s="171" cm="1">
        <f t="array" ref="T46:U50">LINEST(T61:T90,U61:U90,TRUE,TRUE)</f>
        <v>0.93852523037708002</v>
      </c>
      <c r="U46" s="171">
        <v>3.2837584932065123E-2</v>
      </c>
      <c r="X46" s="171" cm="1">
        <f t="array" ref="X46:Y50">LINEST(X61:X90,Y61:Y90,TRUE,TRUE)</f>
        <v>0.93885711587677201</v>
      </c>
      <c r="Y46" s="171">
        <v>0.60632909541858915</v>
      </c>
      <c r="AB46" s="171" cm="1">
        <f t="array" ref="AB46:AC50">LINEST(AB61:AB90,AC61:AC90,TRUE,TRUE)</f>
        <v>0.96874247301379213</v>
      </c>
      <c r="AC46" s="171">
        <v>4.9294814023639999E-2</v>
      </c>
      <c r="AF46" s="171" cm="1">
        <f t="array" ref="AF46:AG50">LINEST(AF61:AF90,AG61:AG90,TRUE,TRUE)</f>
        <v>1.4621842052265368</v>
      </c>
      <c r="AG46" s="171">
        <v>-159.32845064839165</v>
      </c>
      <c r="AJ46" s="171" cm="1">
        <f t="array" ref="AJ46:AK50">LINEST(AJ61:AJ90,AK61:AK90,TRUE,TRUE)</f>
        <v>0.37316725813161189</v>
      </c>
      <c r="AK46" s="171">
        <v>0.10835441442582294</v>
      </c>
      <c r="AN46" s="171" cm="1">
        <f t="array" ref="AN46:AO50">LINEST(AN61:AN90,AO61:AO90,TRUE,TRUE)</f>
        <v>0.79534167203673367</v>
      </c>
      <c r="AO46" s="171">
        <v>2.2785950721348716</v>
      </c>
    </row>
    <row r="47" spans="1:46">
      <c r="A47" s="57"/>
      <c r="D47" s="27">
        <v>2.7247368293473104E-2</v>
      </c>
      <c r="E47" s="27">
        <v>0.21116585372773877</v>
      </c>
      <c r="H47" s="27">
        <v>4.7152286308003138E-2</v>
      </c>
      <c r="I47" s="27">
        <v>0.67627183772192334</v>
      </c>
      <c r="L47" s="27">
        <v>4.5688172298377648E-2</v>
      </c>
      <c r="M47" s="27">
        <v>2.3222537350619827</v>
      </c>
      <c r="P47" s="27">
        <v>2.2658693821432277E-2</v>
      </c>
      <c r="Q47" s="27">
        <v>5.6241263768665711E-3</v>
      </c>
      <c r="T47" s="27">
        <v>7.720818511805211E-3</v>
      </c>
      <c r="U47" s="27">
        <v>8.2001607263733987E-3</v>
      </c>
      <c r="X47" s="27">
        <v>1.9383513869889912E-2</v>
      </c>
      <c r="Y47" s="27">
        <v>0.21192901350371596</v>
      </c>
      <c r="AB47" s="27">
        <v>2.0542844091573153E-2</v>
      </c>
      <c r="AC47" s="27">
        <v>4.3609394870931163E-2</v>
      </c>
      <c r="AF47" s="27">
        <v>6.0504120168251276E-2</v>
      </c>
      <c r="AG47" s="27">
        <v>17.251794473412595</v>
      </c>
      <c r="AJ47" s="27">
        <v>4.2189752651880533E-2</v>
      </c>
      <c r="AK47" s="27">
        <v>7.3254608795481173E-3</v>
      </c>
      <c r="AN47" s="27">
        <v>7.1735308937009842E-2</v>
      </c>
      <c r="AO47" s="27">
        <v>0.80342505076302995</v>
      </c>
    </row>
    <row r="48" spans="1:46">
      <c r="A48" s="57"/>
      <c r="D48" s="27">
        <v>0.97088298296575137</v>
      </c>
      <c r="E48" s="27">
        <v>0.45212711684950541</v>
      </c>
      <c r="H48" s="27">
        <v>0.84143054148986429</v>
      </c>
      <c r="I48" s="27">
        <v>0.31675374842397575</v>
      </c>
      <c r="L48" s="27">
        <v>0.86615397213382384</v>
      </c>
      <c r="M48" s="27">
        <v>0.99628620817746238</v>
      </c>
      <c r="P48" s="27">
        <v>0.98750560197462511</v>
      </c>
      <c r="Q48" s="27">
        <v>1.5315303590625606E-2</v>
      </c>
      <c r="T48" s="27">
        <v>0.99810865551940209</v>
      </c>
      <c r="U48" s="27">
        <v>3.1394939135718197E-2</v>
      </c>
      <c r="X48" s="27">
        <v>0.98820572067031742</v>
      </c>
      <c r="Y48" s="27">
        <v>0.29683187789116239</v>
      </c>
      <c r="AB48" s="27">
        <v>0.98756549795370518</v>
      </c>
      <c r="AC48" s="27">
        <v>8.5356487863613328E-2</v>
      </c>
      <c r="AF48" s="27">
        <v>0.95425052021568968</v>
      </c>
      <c r="AG48" s="27">
        <v>34.38882629902588</v>
      </c>
      <c r="AJ48" s="27">
        <v>0.73642981130161078</v>
      </c>
      <c r="AK48" s="27">
        <v>2.7096701643290651E-3</v>
      </c>
      <c r="AN48" s="27">
        <v>0.81447784626135888</v>
      </c>
      <c r="AO48" s="27">
        <v>0.33858437494157373</v>
      </c>
    </row>
    <row r="49" spans="1:45">
      <c r="A49" s="57"/>
      <c r="D49" s="27">
        <v>833.60443638831327</v>
      </c>
      <c r="E49" s="27">
        <v>25</v>
      </c>
      <c r="H49" s="27">
        <v>148.57877035766163</v>
      </c>
      <c r="I49" s="27">
        <v>28</v>
      </c>
      <c r="L49" s="27">
        <v>181.19559919996539</v>
      </c>
      <c r="M49" s="27">
        <v>28</v>
      </c>
      <c r="P49" s="27">
        <v>2213.0043239486236</v>
      </c>
      <c r="Q49" s="27">
        <v>28</v>
      </c>
      <c r="T49" s="27">
        <v>14776.283559782365</v>
      </c>
      <c r="U49" s="27">
        <v>28</v>
      </c>
      <c r="X49" s="27">
        <v>2346.0322928873261</v>
      </c>
      <c r="Y49" s="27">
        <v>28</v>
      </c>
      <c r="AB49" s="27">
        <v>2223.7990584386412</v>
      </c>
      <c r="AC49" s="27">
        <v>28</v>
      </c>
      <c r="AF49" s="27">
        <v>584.02881720203902</v>
      </c>
      <c r="AG49" s="27">
        <v>28</v>
      </c>
      <c r="AJ49" s="27">
        <v>78.233562066615917</v>
      </c>
      <c r="AK49" s="27">
        <v>28</v>
      </c>
      <c r="AN49" s="27">
        <v>122.92537163753326</v>
      </c>
      <c r="AO49" s="27">
        <v>28</v>
      </c>
    </row>
    <row r="50" spans="1:45" ht="16">
      <c r="A50" s="38"/>
      <c r="D50" s="6">
        <v>170.40452675523389</v>
      </c>
      <c r="E50" s="6">
        <v>5.1104732447661574</v>
      </c>
      <c r="H50" s="6">
        <v>14.907344426728747</v>
      </c>
      <c r="I50" s="6">
        <v>2.8093222399379005</v>
      </c>
      <c r="L50" s="6">
        <v>179.85225282573705</v>
      </c>
      <c r="M50" s="6">
        <v>27.792413840929527</v>
      </c>
      <c r="N50" s="65"/>
      <c r="O50" s="65"/>
      <c r="P50" s="6">
        <v>0.51907902799262173</v>
      </c>
      <c r="Q50" s="6">
        <v>6.5676386740448284E-3</v>
      </c>
      <c r="T50" s="6">
        <v>14.564128684973277</v>
      </c>
      <c r="U50" s="6">
        <v>2.7597981693392601E-2</v>
      </c>
      <c r="X50" s="6">
        <v>206.70694341549299</v>
      </c>
      <c r="Y50" s="6">
        <v>2.4670565845070302</v>
      </c>
      <c r="AB50" s="6">
        <v>16.201999559428501</v>
      </c>
      <c r="AC50" s="6">
        <v>0.20400044057151273</v>
      </c>
      <c r="AF50" s="6">
        <v>690667.44152171188</v>
      </c>
      <c r="AG50" s="6">
        <v>33112.558478288076</v>
      </c>
      <c r="AJ50" s="6">
        <v>5.744152528152544E-4</v>
      </c>
      <c r="AK50" s="6">
        <v>2.0558474718474287E-4</v>
      </c>
      <c r="AN50" s="6">
        <v>14.092088262287287</v>
      </c>
      <c r="AO50" s="6">
        <v>3.2099026107281334</v>
      </c>
    </row>
    <row r="51" spans="1:45" s="24" customFormat="1" ht="17" thickBot="1">
      <c r="A51" s="53"/>
      <c r="N51" s="32"/>
      <c r="O51" s="32"/>
    </row>
    <row r="52" spans="1:45" ht="22" thickTop="1">
      <c r="A52" s="124" t="s">
        <v>176</v>
      </c>
      <c r="C52" s="26" t="s">
        <v>147</v>
      </c>
      <c r="D52" s="19" t="s">
        <v>69</v>
      </c>
      <c r="E52" s="19"/>
      <c r="F52" s="19"/>
      <c r="G52" s="19"/>
      <c r="H52" s="19" t="s">
        <v>70</v>
      </c>
      <c r="I52" s="19"/>
      <c r="J52" s="19"/>
      <c r="K52" s="19"/>
      <c r="L52" s="19" t="s">
        <v>71</v>
      </c>
      <c r="M52" s="19"/>
      <c r="N52" s="19"/>
      <c r="O52" s="19"/>
      <c r="P52" s="19" t="s">
        <v>75</v>
      </c>
      <c r="Q52" s="19"/>
      <c r="R52" s="19"/>
      <c r="S52" s="19"/>
      <c r="T52" s="19" t="s">
        <v>60</v>
      </c>
      <c r="U52" s="19"/>
      <c r="V52" s="19"/>
      <c r="W52" s="19"/>
      <c r="X52" s="19" t="s">
        <v>51</v>
      </c>
      <c r="Y52" s="19"/>
      <c r="Z52" s="19"/>
      <c r="AA52" s="19"/>
      <c r="AB52" s="19" t="s">
        <v>61</v>
      </c>
      <c r="AC52" s="19"/>
      <c r="AD52" s="19"/>
      <c r="AE52" s="19"/>
      <c r="AF52" s="19" t="s">
        <v>68</v>
      </c>
      <c r="AG52" s="19"/>
      <c r="AH52" s="19"/>
      <c r="AI52" s="19"/>
      <c r="AJ52" s="19" t="s">
        <v>62</v>
      </c>
      <c r="AK52" s="19"/>
      <c r="AL52" s="19"/>
      <c r="AM52" s="19"/>
      <c r="AN52" s="19" t="s">
        <v>52</v>
      </c>
      <c r="AO52" s="19"/>
      <c r="AP52" s="19"/>
      <c r="AQ52" s="19"/>
      <c r="AR52" s="19"/>
      <c r="AS52" s="19"/>
    </row>
    <row r="53" spans="1:45" s="62" customFormat="1" ht="21">
      <c r="A53" s="124" t="s">
        <v>155</v>
      </c>
      <c r="D53" s="71" t="s">
        <v>156</v>
      </c>
      <c r="E53" s="71" t="s">
        <v>157</v>
      </c>
      <c r="H53" s="71" t="s">
        <v>156</v>
      </c>
      <c r="I53" s="71" t="s">
        <v>157</v>
      </c>
      <c r="L53" s="71" t="s">
        <v>156</v>
      </c>
      <c r="M53" s="71" t="s">
        <v>157</v>
      </c>
      <c r="P53" s="71" t="s">
        <v>156</v>
      </c>
      <c r="Q53" s="71" t="s">
        <v>157</v>
      </c>
      <c r="T53" s="71" t="s">
        <v>156</v>
      </c>
      <c r="U53" s="71" t="s">
        <v>157</v>
      </c>
      <c r="X53" s="71" t="s">
        <v>156</v>
      </c>
      <c r="Y53" s="71" t="s">
        <v>157</v>
      </c>
      <c r="AB53" s="71" t="s">
        <v>156</v>
      </c>
      <c r="AC53" s="71" t="s">
        <v>157</v>
      </c>
      <c r="AE53" s="61"/>
      <c r="AF53" s="71" t="s">
        <v>156</v>
      </c>
      <c r="AG53" s="71" t="s">
        <v>157</v>
      </c>
      <c r="AJ53" s="71" t="s">
        <v>156</v>
      </c>
      <c r="AK53" s="71" t="s">
        <v>157</v>
      </c>
      <c r="AN53" s="71" t="s">
        <v>156</v>
      </c>
      <c r="AO53" s="71" t="s">
        <v>157</v>
      </c>
    </row>
    <row r="54" spans="1:45" s="171" customFormat="1" ht="16">
      <c r="D54" s="174" cm="1">
        <f t="array" ref="D54:E58">LINEST(D2:D31,E2:E31,TRUE,TRUE)</f>
        <v>285.46586669331083</v>
      </c>
      <c r="E54" s="171">
        <v>1.1663769706733307</v>
      </c>
      <c r="H54" s="174" cm="1">
        <f t="array" ref="H54:I58">LINEST(H2:H31,I2:I31,TRUE,TRUE)</f>
        <v>8.1975189175299548</v>
      </c>
      <c r="I54" s="171">
        <v>6.0535894105730979</v>
      </c>
      <c r="L54" s="174" cm="1">
        <f t="array" ref="L54:M58">LINEST(L2:L31,M2:M31,TRUE,TRUE)</f>
        <v>3.9411797883134794</v>
      </c>
      <c r="M54" s="171">
        <v>19.4431004283425</v>
      </c>
      <c r="P54" s="174" cm="1">
        <f t="array" ref="P54:Q58">LINEST(P2:P31,Q2:Q31,TRUE,TRUE)</f>
        <v>4.0194768943042298</v>
      </c>
      <c r="Q54" s="171">
        <v>-3.2237562491646832E-3</v>
      </c>
      <c r="T54" s="174" cm="1">
        <f t="array" ref="T54:U58">LINEST(T2:T31,U2:U31,TRUE,TRUE)</f>
        <v>0.94095324842392358</v>
      </c>
      <c r="U54" s="171">
        <v>3.2837584932065123E-2</v>
      </c>
      <c r="X54" s="174" cm="1">
        <f t="array" ref="X54:Y58">LINEST(X2:X31,Y2:Y31,TRUE,TRUE)</f>
        <v>0.81566368178926674</v>
      </c>
      <c r="Y54" s="171">
        <v>0.60632909541858737</v>
      </c>
      <c r="AB54" s="174" cm="1">
        <f t="array" ref="AB54:AC58">LINEST(AB2:AB31,AC2:AC31,TRUE,TRUE)</f>
        <v>0.84858250613811959</v>
      </c>
      <c r="AC54" s="171">
        <v>4.9294814023638889E-2</v>
      </c>
      <c r="AF54" s="174" cm="1">
        <f t="array" ref="AF54:AG58">LINEST(AF2:AF31,AG2:AG31,TRUE,TRUE)</f>
        <v>3540.0398868512698</v>
      </c>
      <c r="AG54" s="171">
        <v>-159.32845064839148</v>
      </c>
      <c r="AJ54" s="174" cm="1">
        <f t="array" ref="AJ54:AK58">LINEST(AJ2:AJ31,AK2:AK31,TRUE,TRUE)</f>
        <v>0.26235468345221202</v>
      </c>
      <c r="AK54" s="171">
        <v>0.10835441442582291</v>
      </c>
      <c r="AN54" s="174" cm="1">
        <f t="array" ref="AN54:AO58">LINEST(AN2:AN31,AO2:AO31,TRUE,TRUE)</f>
        <v>0.642717307460555</v>
      </c>
      <c r="AO54" s="171">
        <v>2.2785950721348751</v>
      </c>
    </row>
    <row r="55" spans="1:45">
      <c r="D55" s="33">
        <v>9.057482143886876</v>
      </c>
      <c r="E55" s="27">
        <v>0.19564720719406603</v>
      </c>
      <c r="F55" s="27"/>
      <c r="G55" s="23"/>
      <c r="H55" s="27">
        <v>0.67251820892076142</v>
      </c>
      <c r="I55" s="27">
        <v>0.67627183772192345</v>
      </c>
      <c r="J55" s="23"/>
      <c r="K55" s="27"/>
      <c r="L55" s="27">
        <v>0.29278742769302313</v>
      </c>
      <c r="M55" s="23">
        <v>2.322253735061981</v>
      </c>
      <c r="N55" s="27"/>
      <c r="O55" s="27"/>
      <c r="P55" s="23">
        <v>8.544337709741788E-2</v>
      </c>
      <c r="Q55" s="27">
        <v>5.6241263768665702E-3</v>
      </c>
      <c r="R55" s="27"/>
      <c r="S55" s="23"/>
      <c r="T55" s="27">
        <v>7.7407927075714101E-3</v>
      </c>
      <c r="U55" s="27">
        <v>8.2001607263734021E-3</v>
      </c>
      <c r="V55" s="23"/>
      <c r="W55" s="27"/>
      <c r="X55" s="27">
        <v>1.6840079306809971E-2</v>
      </c>
      <c r="Y55" s="23">
        <v>0.2119290135037159</v>
      </c>
      <c r="Z55" s="27"/>
      <c r="AA55" s="27"/>
      <c r="AB55" s="23">
        <v>1.7994770135554495E-2</v>
      </c>
      <c r="AC55" s="27">
        <v>4.3609394870931163E-2</v>
      </c>
      <c r="AD55" s="27"/>
      <c r="AE55" s="23"/>
      <c r="AF55" s="27">
        <v>146.48427875834415</v>
      </c>
      <c r="AG55" s="27">
        <v>17.251794473412595</v>
      </c>
      <c r="AH55" s="27"/>
      <c r="AI55" s="27"/>
      <c r="AJ55" s="64">
        <v>2.9661442585639242E-2</v>
      </c>
      <c r="AK55" s="6">
        <v>7.3254608795481095E-3</v>
      </c>
      <c r="AN55" s="6">
        <v>5.7969456688692925E-2</v>
      </c>
      <c r="AO55" s="6">
        <v>0.80342505076302961</v>
      </c>
    </row>
    <row r="56" spans="1:45">
      <c r="A56" s="57"/>
      <c r="D56" s="33">
        <v>0.97258475763087293</v>
      </c>
      <c r="E56" s="27">
        <v>0.43697127981326322</v>
      </c>
      <c r="F56" s="27"/>
      <c r="G56" s="23"/>
      <c r="H56" s="27">
        <v>0.84143054148986429</v>
      </c>
      <c r="I56" s="27">
        <v>0.31675374842397575</v>
      </c>
      <c r="J56" s="23"/>
      <c r="K56" s="27"/>
      <c r="L56" s="27">
        <v>0.86615397213382395</v>
      </c>
      <c r="M56" s="23">
        <v>0.99628620817746205</v>
      </c>
      <c r="N56" s="27"/>
      <c r="O56" s="27"/>
      <c r="P56" s="23">
        <v>0.98750560197462511</v>
      </c>
      <c r="Q56" s="27">
        <v>1.5315303590625598E-2</v>
      </c>
      <c r="R56" s="27"/>
      <c r="S56" s="23"/>
      <c r="T56" s="27">
        <v>0.99810865551940209</v>
      </c>
      <c r="U56" s="27">
        <v>3.1394939135718211E-2</v>
      </c>
      <c r="V56" s="23"/>
      <c r="W56" s="27"/>
      <c r="X56" s="27">
        <v>0.98820572067031742</v>
      </c>
      <c r="Y56" s="23">
        <v>0.29683187789116217</v>
      </c>
      <c r="Z56" s="27"/>
      <c r="AA56" s="27"/>
      <c r="AB56" s="23">
        <v>0.98756549795370518</v>
      </c>
      <c r="AC56" s="27">
        <v>8.5356487863613301E-2</v>
      </c>
      <c r="AD56" s="27"/>
      <c r="AE56" s="23"/>
      <c r="AF56" s="27">
        <v>0.95425052021568968</v>
      </c>
      <c r="AG56" s="27">
        <v>34.38882629902588</v>
      </c>
      <c r="AH56" s="27"/>
      <c r="AI56" s="27"/>
      <c r="AJ56" s="64">
        <v>0.73642981130161123</v>
      </c>
      <c r="AK56" s="6">
        <v>2.7096701643290629E-3</v>
      </c>
      <c r="AN56" s="6">
        <v>0.81447784626135888</v>
      </c>
      <c r="AO56" s="6">
        <v>0.33858437494157373</v>
      </c>
    </row>
    <row r="57" spans="1:45">
      <c r="A57" s="57"/>
      <c r="D57" s="33">
        <v>993.3296538837576</v>
      </c>
      <c r="E57" s="27">
        <v>28</v>
      </c>
      <c r="F57" s="27"/>
      <c r="G57" s="23"/>
      <c r="H57" s="27">
        <v>148.57877035766163</v>
      </c>
      <c r="I57" s="27">
        <v>28</v>
      </c>
      <c r="J57" s="23"/>
      <c r="K57" s="27"/>
      <c r="L57" s="27">
        <v>181.19559919996556</v>
      </c>
      <c r="M57" s="23">
        <v>28</v>
      </c>
      <c r="N57" s="27"/>
      <c r="O57" s="27"/>
      <c r="P57" s="23">
        <v>2213.0043239486258</v>
      </c>
      <c r="Q57" s="27">
        <v>28</v>
      </c>
      <c r="R57" s="27"/>
      <c r="S57" s="23"/>
      <c r="T57" s="23">
        <v>14776.283559782352</v>
      </c>
      <c r="U57" s="27">
        <v>28</v>
      </c>
      <c r="V57" s="23"/>
      <c r="W57" s="27"/>
      <c r="X57" s="27">
        <v>2346.0322928873293</v>
      </c>
      <c r="Y57" s="23">
        <v>28</v>
      </c>
      <c r="Z57" s="27"/>
      <c r="AA57" s="27"/>
      <c r="AB57" s="23">
        <v>2223.799058438643</v>
      </c>
      <c r="AC57" s="27">
        <v>28</v>
      </c>
      <c r="AD57" s="27"/>
      <c r="AE57" s="23"/>
      <c r="AF57" s="27">
        <v>584.02881720203914</v>
      </c>
      <c r="AG57" s="27">
        <v>28</v>
      </c>
      <c r="AH57" s="27"/>
      <c r="AI57" s="27"/>
      <c r="AJ57" s="64">
        <v>78.233562066616088</v>
      </c>
      <c r="AK57" s="6">
        <v>28</v>
      </c>
      <c r="AN57" s="6">
        <v>122.92537163753326</v>
      </c>
      <c r="AO57" s="6">
        <v>28</v>
      </c>
    </row>
    <row r="58" spans="1:45">
      <c r="A58" s="57"/>
      <c r="D58" s="33">
        <v>189.67023748398066</v>
      </c>
      <c r="E58" s="27">
        <v>5.3464291826859522</v>
      </c>
      <c r="F58" s="27"/>
      <c r="G58" s="23"/>
      <c r="H58" s="27">
        <v>14.907344426728747</v>
      </c>
      <c r="I58" s="27">
        <v>2.8093222399379005</v>
      </c>
      <c r="J58" s="23"/>
      <c r="K58" s="27"/>
      <c r="L58" s="27">
        <v>179.85225282573708</v>
      </c>
      <c r="M58" s="23">
        <v>27.792413840929505</v>
      </c>
      <c r="N58" s="27"/>
      <c r="O58" s="27"/>
      <c r="P58" s="23">
        <v>0.51907902799262173</v>
      </c>
      <c r="Q58" s="27">
        <v>6.5676386740448215E-3</v>
      </c>
      <c r="R58" s="27"/>
      <c r="S58" s="23"/>
      <c r="T58" s="27">
        <v>14.564128684973277</v>
      </c>
      <c r="U58" s="27">
        <v>2.7597981693392622E-2</v>
      </c>
      <c r="V58" s="23"/>
      <c r="W58" s="27"/>
      <c r="X58" s="27">
        <v>206.70694341549299</v>
      </c>
      <c r="Y58" s="23">
        <v>2.4670565845070267</v>
      </c>
      <c r="Z58" s="27"/>
      <c r="AA58" s="27"/>
      <c r="AB58" s="23">
        <v>16.201999559428501</v>
      </c>
      <c r="AC58" s="27">
        <v>0.20400044057151259</v>
      </c>
      <c r="AD58" s="27"/>
      <c r="AE58" s="23"/>
      <c r="AF58" s="23">
        <v>690667.44152171188</v>
      </c>
      <c r="AG58" s="23">
        <v>33112.558478288069</v>
      </c>
      <c r="AH58" s="27"/>
      <c r="AI58" s="27"/>
      <c r="AJ58" s="64">
        <v>5.7441525281525473E-4</v>
      </c>
      <c r="AK58" s="6">
        <v>2.0558474718474252E-4</v>
      </c>
      <c r="AN58" s="6">
        <v>14.092088262287287</v>
      </c>
      <c r="AO58" s="6">
        <v>3.2099026107281334</v>
      </c>
    </row>
    <row r="59" spans="1:45" s="24" customFormat="1" ht="16" thickBot="1">
      <c r="A59" s="126"/>
      <c r="D59" s="127"/>
      <c r="G59" s="127"/>
      <c r="H59" s="127"/>
      <c r="K59" s="127"/>
      <c r="L59" s="127"/>
      <c r="O59" s="127"/>
      <c r="P59" s="127"/>
      <c r="S59" s="127"/>
      <c r="T59" s="127"/>
      <c r="W59" s="127"/>
      <c r="X59" s="127"/>
      <c r="AA59" s="127"/>
      <c r="AB59" s="127"/>
      <c r="AE59" s="127"/>
      <c r="AF59" s="127"/>
      <c r="AI59" s="127"/>
      <c r="AJ59" s="127"/>
      <c r="AM59" s="127"/>
      <c r="AN59" s="127"/>
    </row>
    <row r="60" spans="1:45" s="36" customFormat="1" ht="41" thickTop="1">
      <c r="A60" s="128" t="s">
        <v>158</v>
      </c>
      <c r="B60" s="129" t="s">
        <v>50</v>
      </c>
      <c r="C60" s="129"/>
      <c r="D60" s="129" t="s">
        <v>69</v>
      </c>
      <c r="E60" s="129" t="s">
        <v>127</v>
      </c>
      <c r="F60" s="129" t="s">
        <v>128</v>
      </c>
      <c r="G60" s="129" t="s">
        <v>143</v>
      </c>
      <c r="H60" s="129" t="s">
        <v>70</v>
      </c>
      <c r="I60" s="129" t="s">
        <v>129</v>
      </c>
      <c r="J60" s="129" t="s">
        <v>95</v>
      </c>
      <c r="K60" s="129" t="s">
        <v>143</v>
      </c>
      <c r="L60" s="129" t="s">
        <v>71</v>
      </c>
      <c r="M60" s="129" t="s">
        <v>130</v>
      </c>
      <c r="N60" s="129" t="s">
        <v>96</v>
      </c>
      <c r="O60" s="129" t="s">
        <v>143</v>
      </c>
      <c r="P60" s="129" t="s">
        <v>75</v>
      </c>
      <c r="Q60" s="129" t="s">
        <v>131</v>
      </c>
      <c r="R60" s="129" t="s">
        <v>97</v>
      </c>
      <c r="S60" s="129" t="s">
        <v>143</v>
      </c>
      <c r="T60" s="129" t="s">
        <v>60</v>
      </c>
      <c r="U60" s="129" t="s">
        <v>124</v>
      </c>
      <c r="V60" s="129" t="s">
        <v>98</v>
      </c>
      <c r="W60" s="129" t="s">
        <v>143</v>
      </c>
      <c r="X60" s="129" t="s">
        <v>51</v>
      </c>
      <c r="Y60" s="129" t="s">
        <v>115</v>
      </c>
      <c r="Z60" s="129" t="s">
        <v>99</v>
      </c>
      <c r="AA60" s="129" t="s">
        <v>143</v>
      </c>
      <c r="AB60" s="129" t="s">
        <v>61</v>
      </c>
      <c r="AC60" s="129" t="s">
        <v>125</v>
      </c>
      <c r="AD60" s="129" t="s">
        <v>100</v>
      </c>
      <c r="AE60" s="129" t="s">
        <v>143</v>
      </c>
      <c r="AF60" s="129" t="s">
        <v>68</v>
      </c>
      <c r="AG60" s="129" t="s">
        <v>80</v>
      </c>
      <c r="AH60" s="129" t="s">
        <v>101</v>
      </c>
      <c r="AI60" s="129" t="s">
        <v>143</v>
      </c>
      <c r="AJ60" s="129" t="s">
        <v>62</v>
      </c>
      <c r="AK60" s="129" t="s">
        <v>132</v>
      </c>
      <c r="AL60" s="129" t="s">
        <v>102</v>
      </c>
      <c r="AM60" s="129" t="s">
        <v>143</v>
      </c>
      <c r="AN60" s="129" t="s">
        <v>52</v>
      </c>
      <c r="AO60" s="129" t="s">
        <v>116</v>
      </c>
      <c r="AP60" s="129" t="s">
        <v>103</v>
      </c>
      <c r="AQ60" s="129" t="s">
        <v>143</v>
      </c>
    </row>
    <row r="61" spans="1:45">
      <c r="A61" s="38" t="s">
        <v>76</v>
      </c>
      <c r="B61" s="6" t="s">
        <v>48</v>
      </c>
      <c r="D61" s="27">
        <v>9.68</v>
      </c>
      <c r="E61" s="27">
        <f>F2/D$41*$AU2</f>
        <v>11.885870043453382</v>
      </c>
      <c r="F61" s="27">
        <f>E61*D$46+E$46</f>
        <v>10.592005032255949</v>
      </c>
      <c r="G61" s="27">
        <f>E2*D$54+E$54</f>
        <v>10.612515620827594</v>
      </c>
      <c r="H61" s="27">
        <v>15.35</v>
      </c>
      <c r="I61" s="27">
        <f t="shared" ref="I61:I90" si="11">J2/H$41*$AU2</f>
        <v>16.283785238244342</v>
      </c>
      <c r="J61" s="27">
        <f t="shared" ref="J61:J90" si="12">I61*H$46+I$46</f>
        <v>15.412741427670216</v>
      </c>
      <c r="K61" s="27">
        <f t="shared" ref="K61:K90" si="13">I2*H$54+I$54</f>
        <v>15.412741427670216</v>
      </c>
      <c r="L61" s="27">
        <v>47.77</v>
      </c>
      <c r="M61" s="27">
        <f t="shared" ref="M61:M90" si="14">N2/L$41*$AU2</f>
        <v>48.094947212776077</v>
      </c>
      <c r="N61" s="27">
        <f t="shared" ref="N61:N90" si="15">M61*L$46+M$46</f>
        <v>49.021662682941553</v>
      </c>
      <c r="O61" s="27">
        <f t="shared" ref="O61:O90" si="16">M2*L$54+M$54</f>
        <v>49.021662682941567</v>
      </c>
      <c r="P61" s="28">
        <v>4.5999999999999999E-2</v>
      </c>
      <c r="Q61" s="28">
        <f t="shared" ref="Q61:Q90" si="17">R2/P$41*$AU2</f>
        <v>4.9193294776800865E-2</v>
      </c>
      <c r="R61" s="28">
        <f t="shared" ref="R61:R90" si="18">Q61*P$46+Q$46</f>
        <v>4.9212528494589312E-2</v>
      </c>
      <c r="S61" s="27">
        <f t="shared" ref="S61:S90" si="19">R2*P$54+Q$54</f>
        <v>1430.9305506160567</v>
      </c>
      <c r="T61" s="28">
        <v>2.7E-2</v>
      </c>
      <c r="U61" s="28">
        <f t="shared" ref="U61:U90" si="20">V2/T$41*$AU2</f>
        <v>1.2895601045281688E-2</v>
      </c>
      <c r="V61" s="28">
        <f t="shared" ref="V61:V90" si="21">U61*T$46+U$46</f>
        <v>4.4940431873939035E-2</v>
      </c>
      <c r="W61" s="28">
        <f t="shared" ref="W61:W90" si="22">U2*T$54+U$54</f>
        <v>4.4940431873939035E-2</v>
      </c>
      <c r="X61" s="33">
        <v>13.24</v>
      </c>
      <c r="Y61" s="27">
        <f t="shared" ref="Y61:Y90" si="23">Z2/X$41*$AU2</f>
        <v>14.057332173566603</v>
      </c>
      <c r="Z61" s="27">
        <f t="shared" ref="Z61:Z90" si="24">Y61*X$46+Y$46</f>
        <v>13.804155436815085</v>
      </c>
      <c r="AA61" s="27">
        <f t="shared" ref="AA61:AA90" si="25">Y2*X$54+Y$54</f>
        <v>13.804155436815082</v>
      </c>
      <c r="AB61" s="27">
        <v>0.96</v>
      </c>
      <c r="AC61" s="27">
        <f t="shared" ref="AC61:AC90" si="26">AD2/AB$41*$AU2</f>
        <v>0.97155521814325974</v>
      </c>
      <c r="AD61" s="27">
        <f t="shared" ref="AD61:AD90" si="27">AC61*AB$46+AC$46</f>
        <v>0.99048161871719576</v>
      </c>
      <c r="AE61" s="27">
        <f t="shared" ref="AE61:AE90" si="28">AC2*AB$54+AC$54</f>
        <v>0.99048161871719553</v>
      </c>
      <c r="AF61" s="23">
        <v>382</v>
      </c>
      <c r="AG61" s="23">
        <f t="shared" ref="AG61:AG90" si="29">AH2/AF$41*$AU2</f>
        <v>371.91159612566207</v>
      </c>
      <c r="AH61" s="23">
        <f t="shared" ref="AH61:AH90" si="30">AG61*AF$46+AG$46</f>
        <v>384.47481094714232</v>
      </c>
      <c r="AI61" s="23">
        <f t="shared" ref="AI61:AI90" si="31">AG2*AF$54+AG$54</f>
        <v>384.47481094714237</v>
      </c>
      <c r="AJ61" s="28">
        <v>0.17100000000000001</v>
      </c>
      <c r="AK61" s="28">
        <f t="shared" ref="AK61:AK90" si="32">AL2/AJ$41*$AU2</f>
        <v>0.18722025342535314</v>
      </c>
      <c r="AL61" s="28">
        <f t="shared" ref="AL61:AL90" si="33">AK61*AJ$46+AK$46</f>
        <v>0.1782188830632675</v>
      </c>
      <c r="AM61" s="28">
        <f t="shared" ref="AM61:AM90" si="34">AK2*AJ$54+AK$54</f>
        <v>0.1782188830632675</v>
      </c>
      <c r="AN61" s="27">
        <v>10.251681814091601</v>
      </c>
      <c r="AO61" s="27">
        <f t="shared" ref="AO61:AO90" si="35">AP2/AN$41*$AU2</f>
        <v>10.804505365460992</v>
      </c>
      <c r="AP61" s="27">
        <f t="shared" ref="AP61:AP90" si="36">AO61*AN$46+AO$46</f>
        <v>10.871868435030477</v>
      </c>
      <c r="AQ61" s="27">
        <f t="shared" ref="AQ61:AQ90" si="37">AO2*AN$54+AO$54</f>
        <v>10.871868435030478</v>
      </c>
    </row>
    <row r="62" spans="1:45">
      <c r="A62" s="38" t="s">
        <v>76</v>
      </c>
      <c r="B62" s="6" t="s">
        <v>48</v>
      </c>
      <c r="D62" s="27">
        <v>9.68</v>
      </c>
      <c r="E62" s="27">
        <f>F3/D$41*$AU3</f>
        <v>10.21756515242239</v>
      </c>
      <c r="F62" s="27">
        <f>E62*D$46+E$46</f>
        <v>9.2795634139919763</v>
      </c>
      <c r="G62" s="27">
        <f>E3*D$54+E$54</f>
        <v>9.2866522844629849</v>
      </c>
      <c r="H62" s="27">
        <v>15.35</v>
      </c>
      <c r="I62" s="27">
        <f t="shared" si="11"/>
        <v>15.515973620106323</v>
      </c>
      <c r="J62" s="27">
        <f t="shared" si="12"/>
        <v>14.971439509872274</v>
      </c>
      <c r="K62" s="27">
        <f t="shared" si="13"/>
        <v>14.971439509872274</v>
      </c>
      <c r="L62" s="27">
        <v>47.77</v>
      </c>
      <c r="M62" s="27">
        <f t="shared" si="14"/>
        <v>46.154589956640969</v>
      </c>
      <c r="N62" s="27">
        <f t="shared" si="15"/>
        <v>47.82833612323364</v>
      </c>
      <c r="O62" s="27">
        <f t="shared" si="16"/>
        <v>47.828336123233655</v>
      </c>
      <c r="P62" s="28">
        <v>4.5999999999999999E-2</v>
      </c>
      <c r="Q62" s="28">
        <f t="shared" si="17"/>
        <v>4.5003722577588244E-2</v>
      </c>
      <c r="R62" s="28">
        <f t="shared" si="18"/>
        <v>4.4746765390304796E-2</v>
      </c>
      <c r="S62" s="28">
        <f t="shared" si="19"/>
        <v>1362.5994434128847</v>
      </c>
      <c r="T62" s="28">
        <v>2.7E-2</v>
      </c>
      <c r="U62" s="28">
        <f t="shared" si="20"/>
        <v>1.7436296639400072E-2</v>
      </c>
      <c r="V62" s="28">
        <f t="shared" si="21"/>
        <v>4.9201989252481176E-2</v>
      </c>
      <c r="W62" s="28">
        <f t="shared" si="22"/>
        <v>4.9201989252481183E-2</v>
      </c>
      <c r="X62" s="33">
        <v>13.24</v>
      </c>
      <c r="Y62" s="27">
        <f t="shared" si="23"/>
        <v>13.44420091774429</v>
      </c>
      <c r="Z62" s="27">
        <f t="shared" si="24"/>
        <v>13.228512794319844</v>
      </c>
      <c r="AA62" s="27">
        <f t="shared" si="25"/>
        <v>13.22851279431984</v>
      </c>
      <c r="AB62" s="27">
        <v>0.96</v>
      </c>
      <c r="AC62" s="27">
        <f t="shared" si="26"/>
        <v>0.92268302084982312</v>
      </c>
      <c r="AD62" s="27">
        <f t="shared" si="27"/>
        <v>0.94313704544953392</v>
      </c>
      <c r="AE62" s="27">
        <f t="shared" si="28"/>
        <v>0.94313704544953358</v>
      </c>
      <c r="AF62" s="23">
        <v>382</v>
      </c>
      <c r="AG62" s="23">
        <f t="shared" si="29"/>
        <v>357.29961438736814</v>
      </c>
      <c r="AH62" s="23">
        <f t="shared" si="30"/>
        <v>363.10940204235027</v>
      </c>
      <c r="AI62" s="23">
        <f t="shared" si="31"/>
        <v>363.10940204235033</v>
      </c>
      <c r="AJ62" s="28">
        <v>0.17100000000000001</v>
      </c>
      <c r="AK62" s="28">
        <f t="shared" si="32"/>
        <v>0.17281058515795153</v>
      </c>
      <c r="AL62" s="28">
        <f t="shared" si="33"/>
        <v>0.17284166666533513</v>
      </c>
      <c r="AM62" s="28">
        <f t="shared" si="34"/>
        <v>0.17284166666533513</v>
      </c>
      <c r="AN62" s="27">
        <v>10.251681814091601</v>
      </c>
      <c r="AO62" s="27">
        <f t="shared" si="35"/>
        <v>10.328401677011794</v>
      </c>
      <c r="AP62" s="27">
        <f t="shared" si="36"/>
        <v>10.493203331396435</v>
      </c>
      <c r="AQ62" s="27">
        <f t="shared" si="37"/>
        <v>10.493203331396437</v>
      </c>
    </row>
    <row r="63" spans="1:45">
      <c r="A63" s="38" t="s">
        <v>76</v>
      </c>
      <c r="B63" s="6" t="s">
        <v>48</v>
      </c>
      <c r="D63" s="27">
        <v>9.68</v>
      </c>
      <c r="E63" s="27">
        <f>F4/D$41*$AU4</f>
        <v>10.457175403258896</v>
      </c>
      <c r="F63" s="27">
        <f>E63*D$46+E$46</f>
        <v>9.4680628106257423</v>
      </c>
      <c r="G63" s="27">
        <f>E4*D$54+E$54</f>
        <v>9.4770793750440845</v>
      </c>
      <c r="H63" s="27">
        <v>15.35</v>
      </c>
      <c r="I63" s="27">
        <f t="shared" si="11"/>
        <v>16.25150981352008</v>
      </c>
      <c r="J63" s="27">
        <f t="shared" si="12"/>
        <v>15.394191035240494</v>
      </c>
      <c r="K63" s="27">
        <f t="shared" si="13"/>
        <v>15.394191035240496</v>
      </c>
      <c r="L63" s="27">
        <v>47.77</v>
      </c>
      <c r="M63" s="27">
        <f t="shared" si="14"/>
        <v>48.16901775680045</v>
      </c>
      <c r="N63" s="27">
        <f t="shared" si="15"/>
        <v>49.067216328898667</v>
      </c>
      <c r="O63" s="27">
        <f t="shared" si="16"/>
        <v>49.067216328898681</v>
      </c>
      <c r="P63" s="28">
        <v>4.5999999999999999E-2</v>
      </c>
      <c r="Q63" s="28">
        <f t="shared" si="17"/>
        <v>4.9188471322292648E-2</v>
      </c>
      <c r="R63" s="28">
        <f t="shared" si="18"/>
        <v>4.9207387061489756E-2</v>
      </c>
      <c r="S63" s="28">
        <f t="shared" si="19"/>
        <v>1438.9695044046653</v>
      </c>
      <c r="T63" s="28">
        <v>2.7E-2</v>
      </c>
      <c r="U63" s="28">
        <f t="shared" si="20"/>
        <v>1.4904555261808186E-2</v>
      </c>
      <c r="V63" s="28">
        <f t="shared" si="21"/>
        <v>4.6825886092821567E-2</v>
      </c>
      <c r="W63" s="28">
        <f t="shared" si="22"/>
        <v>4.6825886092821574E-2</v>
      </c>
      <c r="X63" s="33">
        <v>13.24</v>
      </c>
      <c r="Y63" s="27">
        <f t="shared" si="23"/>
        <v>13.970116548323277</v>
      </c>
      <c r="Z63" s="27">
        <f t="shared" si="24"/>
        <v>13.722272426439746</v>
      </c>
      <c r="AA63" s="27">
        <f t="shared" si="25"/>
        <v>13.722272426439742</v>
      </c>
      <c r="AB63" s="27">
        <v>0.96</v>
      </c>
      <c r="AC63" s="27">
        <f t="shared" si="26"/>
        <v>0.96300068750142698</v>
      </c>
      <c r="AD63" s="27">
        <f t="shared" si="27"/>
        <v>0.98219448154775435</v>
      </c>
      <c r="AE63" s="27">
        <f t="shared" si="28"/>
        <v>0.98219448154775413</v>
      </c>
      <c r="AF63" s="23">
        <v>382</v>
      </c>
      <c r="AG63" s="23">
        <f t="shared" si="29"/>
        <v>374.20836910625269</v>
      </c>
      <c r="AH63" s="23">
        <f t="shared" si="30"/>
        <v>387.83311612235292</v>
      </c>
      <c r="AI63" s="23">
        <f t="shared" si="31"/>
        <v>387.83311612235309</v>
      </c>
      <c r="AJ63" s="28">
        <v>0.17100000000000001</v>
      </c>
      <c r="AK63" s="28">
        <f t="shared" si="32"/>
        <v>0.17777943647820937</v>
      </c>
      <c r="AL63" s="28">
        <f t="shared" si="33"/>
        <v>0.17469587928857938</v>
      </c>
      <c r="AM63" s="28">
        <f t="shared" si="34"/>
        <v>0.17469587928857938</v>
      </c>
      <c r="AN63" s="27">
        <v>10.251681814091601</v>
      </c>
      <c r="AO63" s="27">
        <f t="shared" si="35"/>
        <v>10.745034857326518</v>
      </c>
      <c r="AP63" s="27">
        <f t="shared" si="36"/>
        <v>10.82456906165393</v>
      </c>
      <c r="AQ63" s="27">
        <f t="shared" si="37"/>
        <v>10.82456906165393</v>
      </c>
    </row>
    <row r="64" spans="1:45">
      <c r="A64" s="38" t="s">
        <v>76</v>
      </c>
      <c r="B64" s="6" t="s">
        <v>48</v>
      </c>
      <c r="D64" s="27">
        <v>9.68</v>
      </c>
      <c r="E64" s="27">
        <f>F5/D$41*$AU5</f>
        <v>10.570283554273303</v>
      </c>
      <c r="F64" s="27">
        <f>E64*D$46+E$46</f>
        <v>9.5570440547342184</v>
      </c>
      <c r="G64" s="27">
        <f>E5*D$54+E$54</f>
        <v>9.5669705881432172</v>
      </c>
      <c r="H64" s="27">
        <v>15.35</v>
      </c>
      <c r="I64" s="27">
        <f t="shared" si="11"/>
        <v>15.575326242747078</v>
      </c>
      <c r="J64" s="27">
        <f t="shared" si="12"/>
        <v>15.0055525990454</v>
      </c>
      <c r="K64" s="27">
        <f t="shared" si="13"/>
        <v>15.0055525990454</v>
      </c>
      <c r="L64" s="27">
        <v>47.77</v>
      </c>
      <c r="M64" s="27">
        <f t="shared" si="14"/>
        <v>46.171208288090661</v>
      </c>
      <c r="N64" s="27">
        <f t="shared" si="15"/>
        <v>47.838556455718418</v>
      </c>
      <c r="O64" s="27">
        <f t="shared" si="16"/>
        <v>47.838556455718432</v>
      </c>
      <c r="P64" s="28">
        <v>4.5999999999999999E-2</v>
      </c>
      <c r="Q64" s="28">
        <f t="shared" si="17"/>
        <v>5.6821936063019454E-2</v>
      </c>
      <c r="R64" s="28">
        <f t="shared" si="18"/>
        <v>5.7344075863129493E-2</v>
      </c>
      <c r="S64" s="28">
        <f t="shared" si="19"/>
        <v>1792.6834711034373</v>
      </c>
      <c r="T64" s="28">
        <v>2.7E-2</v>
      </c>
      <c r="U64" s="28">
        <f t="shared" si="20"/>
        <v>1.3820377024134254E-2</v>
      </c>
      <c r="V64" s="28">
        <f t="shared" si="21"/>
        <v>4.5808357462538828E-2</v>
      </c>
      <c r="W64" s="28">
        <f t="shared" si="22"/>
        <v>4.5808357462538835E-2</v>
      </c>
      <c r="X64" s="33">
        <v>13.24</v>
      </c>
      <c r="Y64" s="27">
        <f t="shared" si="23"/>
        <v>13.114088819224914</v>
      </c>
      <c r="Z64" s="27">
        <f t="shared" si="24"/>
        <v>12.918584701587914</v>
      </c>
      <c r="AA64" s="27">
        <f t="shared" si="25"/>
        <v>12.918584701587912</v>
      </c>
      <c r="AB64" s="27">
        <v>0.96</v>
      </c>
      <c r="AC64" s="27">
        <f t="shared" si="26"/>
        <v>0.88892570134616389</v>
      </c>
      <c r="AD64" s="27">
        <f t="shared" si="27"/>
        <v>0.91043489627124241</v>
      </c>
      <c r="AE64" s="27">
        <f t="shared" si="28"/>
        <v>0.91043489627124208</v>
      </c>
      <c r="AF64" s="23">
        <v>382</v>
      </c>
      <c r="AG64" s="23">
        <f t="shared" si="29"/>
        <v>366.70129203122025</v>
      </c>
      <c r="AH64" s="23">
        <f t="shared" si="30"/>
        <v>376.85638659582236</v>
      </c>
      <c r="AI64" s="23">
        <f t="shared" si="31"/>
        <v>376.85638659582241</v>
      </c>
      <c r="AJ64" s="28">
        <v>0.17100000000000001</v>
      </c>
      <c r="AK64" s="28">
        <f t="shared" si="32"/>
        <v>0.16886180930196104</v>
      </c>
      <c r="AL64" s="28">
        <f t="shared" si="33"/>
        <v>0.17136811280617886</v>
      </c>
      <c r="AM64" s="28">
        <f t="shared" si="34"/>
        <v>0.17136811280617886</v>
      </c>
      <c r="AN64" s="27">
        <v>10.251681814091601</v>
      </c>
      <c r="AO64" s="27">
        <f t="shared" si="35"/>
        <v>10.045197228515175</v>
      </c>
      <c r="AP64" s="27">
        <f t="shared" si="36"/>
        <v>10.267959031800894</v>
      </c>
      <c r="AQ64" s="27">
        <f t="shared" si="37"/>
        <v>10.267959031800896</v>
      </c>
    </row>
    <row r="65" spans="1:43">
      <c r="A65" s="38" t="s">
        <v>76</v>
      </c>
      <c r="B65" s="6" t="s">
        <v>48</v>
      </c>
      <c r="D65" s="27">
        <v>9.68</v>
      </c>
      <c r="E65" s="27">
        <f>F6/D$41*$AU6</f>
        <v>10.665718073372595</v>
      </c>
      <c r="F65" s="27">
        <f>E65*D$46+E$46</f>
        <v>9.6321215992276077</v>
      </c>
      <c r="G65" s="27">
        <f>E6*D$54+E$54</f>
        <v>9.642815915084114</v>
      </c>
      <c r="H65" s="27">
        <v>15.35</v>
      </c>
      <c r="I65" s="27">
        <f t="shared" si="11"/>
        <v>15.830056570246473</v>
      </c>
      <c r="J65" s="27">
        <f t="shared" si="12"/>
        <v>15.151959581423952</v>
      </c>
      <c r="K65" s="27">
        <f t="shared" si="13"/>
        <v>15.151959581423952</v>
      </c>
      <c r="L65" s="27">
        <v>47.77</v>
      </c>
      <c r="M65" s="27">
        <f t="shared" si="14"/>
        <v>46.469465549832222</v>
      </c>
      <c r="N65" s="27">
        <f t="shared" si="15"/>
        <v>48.021985724187715</v>
      </c>
      <c r="O65" s="27">
        <f t="shared" si="16"/>
        <v>48.021985724187729</v>
      </c>
      <c r="P65" s="28">
        <v>4.5999999999999999E-2</v>
      </c>
      <c r="Q65" s="28">
        <f t="shared" si="17"/>
        <v>4.4081759592763663E-2</v>
      </c>
      <c r="R65" s="28">
        <f t="shared" si="18"/>
        <v>4.376402345738873E-2</v>
      </c>
      <c r="S65" s="28">
        <f t="shared" si="19"/>
        <v>1354.5604896242764</v>
      </c>
      <c r="T65" s="28">
        <v>2.7E-2</v>
      </c>
      <c r="U65" s="28">
        <f t="shared" si="20"/>
        <v>1.0433471521772278E-2</v>
      </c>
      <c r="V65" s="28">
        <f t="shared" si="21"/>
        <v>4.2629661195669154E-2</v>
      </c>
      <c r="W65" s="28">
        <f t="shared" si="22"/>
        <v>4.2629661195669154E-2</v>
      </c>
      <c r="X65" s="33">
        <v>13.24</v>
      </c>
      <c r="Y65" s="27">
        <f t="shared" si="23"/>
        <v>13.392913657328368</v>
      </c>
      <c r="Z65" s="27">
        <f t="shared" si="24"/>
        <v>13.180361384924531</v>
      </c>
      <c r="AA65" s="27">
        <f t="shared" si="25"/>
        <v>13.180361384924529</v>
      </c>
      <c r="AB65" s="27">
        <v>0.96</v>
      </c>
      <c r="AC65" s="27">
        <f t="shared" si="26"/>
        <v>0.90835424485785843</v>
      </c>
      <c r="AD65" s="27">
        <f t="shared" si="27"/>
        <v>0.92925615155981744</v>
      </c>
      <c r="AE65" s="27">
        <f t="shared" si="28"/>
        <v>0.92925615155981722</v>
      </c>
      <c r="AF65" s="23">
        <v>382</v>
      </c>
      <c r="AG65" s="23">
        <f t="shared" si="29"/>
        <v>349.53738242696136</v>
      </c>
      <c r="AH65" s="23">
        <f t="shared" si="30"/>
        <v>351.75958907253892</v>
      </c>
      <c r="AI65" s="23">
        <f t="shared" si="31"/>
        <v>351.75958907253909</v>
      </c>
      <c r="AJ65" s="28">
        <v>0.17100000000000001</v>
      </c>
      <c r="AK65" s="28">
        <f t="shared" si="32"/>
        <v>0.16410480780152326</v>
      </c>
      <c r="AL65" s="28">
        <f t="shared" si="33"/>
        <v>0.16959295559933252</v>
      </c>
      <c r="AM65" s="28">
        <f t="shared" si="34"/>
        <v>0.16959295559933252</v>
      </c>
      <c r="AN65" s="27">
        <v>10.251681814091601</v>
      </c>
      <c r="AO65" s="27">
        <f t="shared" si="35"/>
        <v>10.245949126245835</v>
      </c>
      <c r="AP65" s="27">
        <f t="shared" si="36"/>
        <v>10.427625381806545</v>
      </c>
      <c r="AQ65" s="27">
        <f t="shared" si="37"/>
        <v>10.427625381806545</v>
      </c>
    </row>
    <row r="66" spans="1:43">
      <c r="A66" s="38" t="s">
        <v>76</v>
      </c>
      <c r="B66" s="6" t="s">
        <v>48</v>
      </c>
      <c r="E66" s="27"/>
      <c r="F66" s="27"/>
      <c r="G66" s="27"/>
      <c r="H66" s="27">
        <v>15.35</v>
      </c>
      <c r="I66" s="27">
        <f t="shared" si="11"/>
        <v>16.095059430500722</v>
      </c>
      <c r="J66" s="27">
        <f t="shared" si="12"/>
        <v>15.304270731306966</v>
      </c>
      <c r="K66" s="27">
        <f t="shared" si="13"/>
        <v>15.304270731306966</v>
      </c>
      <c r="L66" s="27">
        <v>47.77</v>
      </c>
      <c r="M66" s="27">
        <f t="shared" si="14"/>
        <v>48.322619325990651</v>
      </c>
      <c r="N66" s="27">
        <f t="shared" si="15"/>
        <v>49.161681835983984</v>
      </c>
      <c r="O66" s="27">
        <f t="shared" si="16"/>
        <v>49.161681835983991</v>
      </c>
      <c r="P66" s="28">
        <v>4.5999999999999999E-2</v>
      </c>
      <c r="Q66" s="28">
        <f t="shared" si="17"/>
        <v>5.7056968167068733E-2</v>
      </c>
      <c r="R66" s="28">
        <f t="shared" si="18"/>
        <v>5.759460208601757E-2</v>
      </c>
      <c r="S66" s="28">
        <f t="shared" si="19"/>
        <v>1744.4497483717867</v>
      </c>
      <c r="T66" s="28">
        <v>2.7E-2</v>
      </c>
      <c r="U66" s="28">
        <f t="shared" si="20"/>
        <v>1.6358496062694135E-2</v>
      </c>
      <c r="V66" s="28">
        <f t="shared" si="21"/>
        <v>4.8190446217927688E-2</v>
      </c>
      <c r="W66" s="28">
        <f t="shared" si="22"/>
        <v>4.8190446217927695E-2</v>
      </c>
      <c r="X66" s="33">
        <v>13.24</v>
      </c>
      <c r="Y66" s="27">
        <f t="shared" si="23"/>
        <v>13.550274184093059</v>
      </c>
      <c r="Z66" s="27">
        <f t="shared" si="24"/>
        <v>13.328100435235678</v>
      </c>
      <c r="AA66" s="27">
        <f t="shared" si="25"/>
        <v>13.328100435235674</v>
      </c>
      <c r="AB66" s="27">
        <v>0.96</v>
      </c>
      <c r="AC66" s="27">
        <f t="shared" si="26"/>
        <v>0.91722173352023573</v>
      </c>
      <c r="AD66" s="27">
        <f t="shared" si="27"/>
        <v>0.93784646445603059</v>
      </c>
      <c r="AE66" s="27">
        <f t="shared" si="28"/>
        <v>0.93784646445603037</v>
      </c>
      <c r="AF66" s="23">
        <v>382</v>
      </c>
      <c r="AG66" s="23">
        <f t="shared" si="29"/>
        <v>381.60670887147342</v>
      </c>
      <c r="AH66" s="23">
        <f t="shared" si="30"/>
        <v>398.65085167195815</v>
      </c>
      <c r="AI66" s="23">
        <f t="shared" si="31"/>
        <v>398.65085167195821</v>
      </c>
      <c r="AJ66" s="28">
        <v>0.17100000000000001</v>
      </c>
      <c r="AK66" s="28">
        <f t="shared" si="32"/>
        <v>0.17339068904915153</v>
      </c>
      <c r="AL66" s="28">
        <f t="shared" si="33"/>
        <v>0.17305814244384571</v>
      </c>
      <c r="AM66" s="28">
        <f t="shared" si="34"/>
        <v>0.17305814244384571</v>
      </c>
      <c r="AN66" s="27">
        <v>10.251681814091604</v>
      </c>
      <c r="AO66" s="27">
        <f t="shared" si="35"/>
        <v>10.403987539049997</v>
      </c>
      <c r="AP66" s="27">
        <f t="shared" si="36"/>
        <v>10.553319917292237</v>
      </c>
      <c r="AQ66" s="27">
        <f t="shared" si="37"/>
        <v>10.553319917292239</v>
      </c>
    </row>
    <row r="67" spans="1:43">
      <c r="A67" s="38" t="s">
        <v>76</v>
      </c>
      <c r="B67" s="6" t="s">
        <v>48</v>
      </c>
      <c r="E67" s="27"/>
      <c r="F67" s="27"/>
      <c r="G67" s="27"/>
      <c r="H67" s="27">
        <v>15.35</v>
      </c>
      <c r="I67" s="27">
        <f t="shared" si="11"/>
        <v>16.090905537740046</v>
      </c>
      <c r="J67" s="27">
        <f t="shared" si="12"/>
        <v>15.301883269593299</v>
      </c>
      <c r="K67" s="27">
        <f t="shared" si="13"/>
        <v>15.301883269593299</v>
      </c>
      <c r="L67" s="27">
        <v>47.77</v>
      </c>
      <c r="M67" s="27">
        <f t="shared" si="14"/>
        <v>47.867839125325624</v>
      </c>
      <c r="N67" s="27">
        <f t="shared" si="15"/>
        <v>48.881990407734399</v>
      </c>
      <c r="O67" s="27">
        <f t="shared" si="16"/>
        <v>48.881990407734413</v>
      </c>
      <c r="P67" s="28">
        <v>4.5999999999999999E-2</v>
      </c>
      <c r="Q67" s="28">
        <f t="shared" si="17"/>
        <v>5.6735469876664842E-2</v>
      </c>
      <c r="R67" s="28">
        <f t="shared" si="18"/>
        <v>5.7251909530523219E-2</v>
      </c>
      <c r="S67" s="28">
        <f t="shared" si="19"/>
        <v>1748.4692252660909</v>
      </c>
      <c r="T67" s="28">
        <v>2.7E-2</v>
      </c>
      <c r="U67" s="28">
        <f t="shared" si="20"/>
        <v>4.0225545996402353E-3</v>
      </c>
      <c r="V67" s="28">
        <f t="shared" si="21"/>
        <v>3.6612853914396858E-2</v>
      </c>
      <c r="W67" s="28">
        <f t="shared" si="22"/>
        <v>3.6612853914396858E-2</v>
      </c>
      <c r="X67" s="33">
        <v>13.24</v>
      </c>
      <c r="Y67" s="27">
        <f t="shared" si="23"/>
        <v>13.415422960306353</v>
      </c>
      <c r="Z67" s="27">
        <f t="shared" si="24"/>
        <v>13.201494404198838</v>
      </c>
      <c r="AA67" s="27">
        <f t="shared" si="25"/>
        <v>13.201494404198836</v>
      </c>
      <c r="AB67" s="27">
        <v>0.96</v>
      </c>
      <c r="AC67" s="27">
        <f t="shared" si="26"/>
        <v>0.92365129469016505</v>
      </c>
      <c r="AD67" s="27">
        <f t="shared" si="27"/>
        <v>0.94407505344418141</v>
      </c>
      <c r="AE67" s="27">
        <f t="shared" si="28"/>
        <v>0.94407505344418097</v>
      </c>
      <c r="AF67" s="23">
        <v>382</v>
      </c>
      <c r="AG67" s="23">
        <f t="shared" si="29"/>
        <v>348.60558672777398</v>
      </c>
      <c r="AH67" s="23">
        <f t="shared" si="30"/>
        <v>350.39713211868911</v>
      </c>
      <c r="AI67" s="23">
        <f t="shared" si="31"/>
        <v>350.39713211868917</v>
      </c>
      <c r="AJ67" s="28">
        <v>0.17100000000000001</v>
      </c>
      <c r="AK67" s="28">
        <f t="shared" si="32"/>
        <v>0.17031515421110793</v>
      </c>
      <c r="AL67" s="28">
        <f t="shared" si="33"/>
        <v>0.17191045354104473</v>
      </c>
      <c r="AM67" s="28">
        <f t="shared" si="34"/>
        <v>0.17191045354104473</v>
      </c>
      <c r="AN67" s="27">
        <v>10.251681814091604</v>
      </c>
      <c r="AO67" s="27">
        <f t="shared" si="35"/>
        <v>10.326976283053863</v>
      </c>
      <c r="AP67" s="27">
        <f t="shared" si="36"/>
        <v>10.492069656182624</v>
      </c>
      <c r="AQ67" s="27">
        <f t="shared" si="37"/>
        <v>10.492069656182625</v>
      </c>
    </row>
    <row r="68" spans="1:43">
      <c r="A68" s="38" t="s">
        <v>76</v>
      </c>
      <c r="B68" s="6" t="s">
        <v>48</v>
      </c>
      <c r="D68" s="27">
        <v>9.68</v>
      </c>
      <c r="E68" s="27">
        <f t="shared" ref="E68:E75" si="38">F9/D$41*$AU9</f>
        <v>11.236403716528637</v>
      </c>
      <c r="F68" s="27">
        <f t="shared" ref="F68:F75" si="39">E68*D$46+E$46</f>
        <v>10.081075260545992</v>
      </c>
      <c r="G68" s="27">
        <f t="shared" ref="G68:G75" si="40">E9*D$54+E$54</f>
        <v>10.096360812613398</v>
      </c>
      <c r="H68" s="27">
        <v>15.35</v>
      </c>
      <c r="I68" s="27">
        <f t="shared" si="11"/>
        <v>15.828317615283877</v>
      </c>
      <c r="J68" s="27">
        <f t="shared" si="12"/>
        <v>15.150960112098625</v>
      </c>
      <c r="K68" s="27">
        <f t="shared" si="13"/>
        <v>15.150960112098627</v>
      </c>
      <c r="L68" s="27">
        <v>47.77</v>
      </c>
      <c r="M68" s="27">
        <f t="shared" si="14"/>
        <v>46.775419394385743</v>
      </c>
      <c r="N68" s="27">
        <f t="shared" si="15"/>
        <v>48.210148418246277</v>
      </c>
      <c r="O68" s="27">
        <f t="shared" si="16"/>
        <v>48.210148418246291</v>
      </c>
      <c r="P68" s="28">
        <v>4.5999999999999999E-2</v>
      </c>
      <c r="Q68" s="28">
        <f t="shared" si="17"/>
        <v>4.7211319728668717E-2</v>
      </c>
      <c r="R68" s="28">
        <f t="shared" si="18"/>
        <v>4.7099894883638645E-2</v>
      </c>
      <c r="S68" s="28">
        <f t="shared" si="19"/>
        <v>1418.8721199331439</v>
      </c>
      <c r="T68" s="28">
        <v>2.7E-2</v>
      </c>
      <c r="U68" s="28">
        <f t="shared" si="20"/>
        <v>9.4587039226679947E-3</v>
      </c>
      <c r="V68" s="28">
        <f t="shared" si="21"/>
        <v>4.1714817210155693E-2</v>
      </c>
      <c r="W68" s="28">
        <f t="shared" si="22"/>
        <v>4.1714817210155693E-2</v>
      </c>
      <c r="X68" s="33">
        <v>13.24</v>
      </c>
      <c r="Y68" s="27">
        <f t="shared" si="23"/>
        <v>13.638007776798533</v>
      </c>
      <c r="Z68" s="27">
        <f t="shared" si="24"/>
        <v>13.410469743048647</v>
      </c>
      <c r="AA68" s="27">
        <f t="shared" si="25"/>
        <v>13.410469743048644</v>
      </c>
      <c r="AB68" s="27">
        <v>0.96</v>
      </c>
      <c r="AC68" s="27">
        <f t="shared" si="26"/>
        <v>0.9290271266974679</v>
      </c>
      <c r="AD68" s="27">
        <f t="shared" si="27"/>
        <v>0.94928285023744263</v>
      </c>
      <c r="AE68" s="27">
        <f t="shared" si="28"/>
        <v>0.94928285023744252</v>
      </c>
      <c r="AF68" s="23">
        <v>382</v>
      </c>
      <c r="AG68" s="23">
        <f t="shared" si="29"/>
        <v>381.42795757803742</v>
      </c>
      <c r="AH68" s="23">
        <f t="shared" si="30"/>
        <v>398.38948435403216</v>
      </c>
      <c r="AI68" s="23">
        <f t="shared" si="31"/>
        <v>398.38948435403233</v>
      </c>
      <c r="AJ68" s="28">
        <v>0.17100000000000001</v>
      </c>
      <c r="AK68" s="28">
        <f t="shared" si="32"/>
        <v>0.17275119886746323</v>
      </c>
      <c r="AL68" s="28">
        <f t="shared" si="33"/>
        <v>0.17281950564614301</v>
      </c>
      <c r="AM68" s="28">
        <f t="shared" si="34"/>
        <v>0.17281950564614301</v>
      </c>
      <c r="AN68" s="27">
        <v>10.251681814091604</v>
      </c>
      <c r="AO68" s="27">
        <f t="shared" si="35"/>
        <v>10.443075728119338</v>
      </c>
      <c r="AP68" s="27">
        <f t="shared" si="36"/>
        <v>10.584408382943536</v>
      </c>
      <c r="AQ68" s="27">
        <f t="shared" si="37"/>
        <v>10.584408382943536</v>
      </c>
    </row>
    <row r="69" spans="1:43">
      <c r="A69" s="38" t="s">
        <v>76</v>
      </c>
      <c r="B69" s="6" t="s">
        <v>48</v>
      </c>
      <c r="D69" s="27">
        <v>9.68</v>
      </c>
      <c r="E69" s="27">
        <f t="shared" si="38"/>
        <v>11.63359759668028</v>
      </c>
      <c r="F69" s="27">
        <f t="shared" si="39"/>
        <v>10.393544391118771</v>
      </c>
      <c r="G69" s="27">
        <f t="shared" si="40"/>
        <v>10.412025416818935</v>
      </c>
      <c r="H69" s="27">
        <v>15.35</v>
      </c>
      <c r="I69" s="27">
        <f t="shared" si="11"/>
        <v>16.148719782367895</v>
      </c>
      <c r="J69" s="27">
        <f t="shared" si="12"/>
        <v>15.335112171615101</v>
      </c>
      <c r="K69" s="27">
        <f t="shared" si="13"/>
        <v>15.335112171615101</v>
      </c>
      <c r="L69" s="27">
        <v>47.77</v>
      </c>
      <c r="M69" s="27">
        <f t="shared" si="14"/>
        <v>47.81675569368246</v>
      </c>
      <c r="N69" s="27">
        <f t="shared" si="15"/>
        <v>48.850573917009271</v>
      </c>
      <c r="O69" s="27">
        <f t="shared" si="16"/>
        <v>48.850573917009285</v>
      </c>
      <c r="P69" s="28">
        <v>4.5999999999999999E-2</v>
      </c>
      <c r="Q69" s="28">
        <f t="shared" si="17"/>
        <v>6.0997231379415706E-2</v>
      </c>
      <c r="R69" s="28">
        <f t="shared" si="18"/>
        <v>6.1794620903732583E-2</v>
      </c>
      <c r="S69" s="28">
        <f t="shared" si="19"/>
        <v>1792.6834711034373</v>
      </c>
      <c r="T69" s="28">
        <v>2.7E-2</v>
      </c>
      <c r="U69" s="28">
        <f t="shared" si="20"/>
        <v>-3.3817131974173756E-3</v>
      </c>
      <c r="V69" s="28">
        <f t="shared" si="21"/>
        <v>2.9663761774389768E-2</v>
      </c>
      <c r="W69" s="28">
        <f t="shared" si="22"/>
        <v>2.9663761774389768E-2</v>
      </c>
      <c r="X69" s="33">
        <v>13.24</v>
      </c>
      <c r="Y69" s="27">
        <f t="shared" si="23"/>
        <v>13.930787134096793</v>
      </c>
      <c r="Z69" s="27">
        <f t="shared" si="24"/>
        <v>13.685347726029946</v>
      </c>
      <c r="AA69" s="27">
        <f t="shared" si="25"/>
        <v>13.685347726029942</v>
      </c>
      <c r="AB69" s="27">
        <v>0.96</v>
      </c>
      <c r="AC69" s="27">
        <f t="shared" si="26"/>
        <v>0.95951808924703386</v>
      </c>
      <c r="AD69" s="27">
        <f t="shared" si="27"/>
        <v>0.97882074070228009</v>
      </c>
      <c r="AE69" s="27">
        <f t="shared" si="28"/>
        <v>0.97882074070227987</v>
      </c>
      <c r="AF69" s="23">
        <v>382</v>
      </c>
      <c r="AG69" s="23">
        <f t="shared" si="29"/>
        <v>399.00296230039578</v>
      </c>
      <c r="AH69" s="23">
        <f t="shared" si="30"/>
        <v>424.08737866584642</v>
      </c>
      <c r="AI69" s="23">
        <f t="shared" si="31"/>
        <v>424.08737866584647</v>
      </c>
      <c r="AJ69" s="28">
        <v>0.17100000000000001</v>
      </c>
      <c r="AK69" s="28">
        <f t="shared" si="32"/>
        <v>0.18223878118965461</v>
      </c>
      <c r="AL69" s="28">
        <f t="shared" si="33"/>
        <v>0.17635996072761312</v>
      </c>
      <c r="AM69" s="28">
        <f t="shared" si="34"/>
        <v>0.17635996072761312</v>
      </c>
      <c r="AN69" s="27">
        <v>10.251681814091604</v>
      </c>
      <c r="AO69" s="27">
        <f t="shared" si="35"/>
        <v>10.671098377857875</v>
      </c>
      <c r="AP69" s="27">
        <f t="shared" si="36"/>
        <v>10.765764298448831</v>
      </c>
      <c r="AQ69" s="27">
        <f t="shared" si="37"/>
        <v>10.765764298448831</v>
      </c>
    </row>
    <row r="70" spans="1:43">
      <c r="A70" s="38" t="s">
        <v>76</v>
      </c>
      <c r="B70" s="6" t="s">
        <v>48</v>
      </c>
      <c r="D70" s="27">
        <v>9.68</v>
      </c>
      <c r="E70" s="27">
        <f t="shared" si="38"/>
        <v>10.221967385348544</v>
      </c>
      <c r="F70" s="27">
        <f t="shared" si="39"/>
        <v>9.2830266141160305</v>
      </c>
      <c r="G70" s="27">
        <f t="shared" si="40"/>
        <v>9.290150901092538</v>
      </c>
      <c r="H70" s="27">
        <v>15.35</v>
      </c>
      <c r="I70" s="27">
        <f t="shared" si="11"/>
        <v>15.445864792304214</v>
      </c>
      <c r="J70" s="27">
        <f t="shared" si="12"/>
        <v>14.931144261099321</v>
      </c>
      <c r="K70" s="27">
        <f t="shared" si="13"/>
        <v>14.931144261099321</v>
      </c>
      <c r="L70" s="27">
        <v>47.77</v>
      </c>
      <c r="M70" s="27">
        <f t="shared" si="14"/>
        <v>45.855092298096416</v>
      </c>
      <c r="N70" s="27">
        <f t="shared" si="15"/>
        <v>47.644144006353358</v>
      </c>
      <c r="O70" s="27">
        <f t="shared" si="16"/>
        <v>47.644144006353372</v>
      </c>
      <c r="P70" s="28">
        <v>4.5999999999999999E-2</v>
      </c>
      <c r="Q70" s="28">
        <f t="shared" si="17"/>
        <v>5.4307025957116478E-2</v>
      </c>
      <c r="R70" s="28">
        <f t="shared" si="18"/>
        <v>5.4663374295641415E-2</v>
      </c>
      <c r="S70" s="28">
        <f t="shared" si="19"/>
        <v>1676.1186411686147</v>
      </c>
      <c r="T70" s="28">
        <v>2.7E-2</v>
      </c>
      <c r="U70" s="28">
        <f t="shared" si="20"/>
        <v>2.0013652868605125E-2</v>
      </c>
      <c r="V70" s="28">
        <f t="shared" si="21"/>
        <v>5.1620903101259656E-2</v>
      </c>
      <c r="W70" s="28">
        <f t="shared" si="22"/>
        <v>5.1620903101259663E-2</v>
      </c>
      <c r="X70" s="33">
        <v>13.24</v>
      </c>
      <c r="Y70" s="27">
        <f t="shared" si="23"/>
        <v>13.277552071371158</v>
      </c>
      <c r="Z70" s="27">
        <f t="shared" si="24"/>
        <v>13.072053339049775</v>
      </c>
      <c r="AA70" s="27">
        <f t="shared" si="25"/>
        <v>13.072053339049772</v>
      </c>
      <c r="AB70" s="27">
        <v>0.96</v>
      </c>
      <c r="AC70" s="27">
        <f t="shared" si="26"/>
        <v>0.91674339539984384</v>
      </c>
      <c r="AD70" s="27">
        <f t="shared" si="27"/>
        <v>0.93738307800234544</v>
      </c>
      <c r="AE70" s="27">
        <f t="shared" si="28"/>
        <v>0.93738307800234499</v>
      </c>
      <c r="AF70" s="23">
        <v>382</v>
      </c>
      <c r="AG70" s="23">
        <f t="shared" si="29"/>
        <v>356.03127943444787</v>
      </c>
      <c r="AH70" s="23">
        <f t="shared" si="30"/>
        <v>361.25486270725349</v>
      </c>
      <c r="AI70" s="23">
        <f t="shared" si="31"/>
        <v>361.25486270725378</v>
      </c>
      <c r="AJ70" s="28">
        <v>0.17100000000000001</v>
      </c>
      <c r="AK70" s="28">
        <f t="shared" si="32"/>
        <v>0.16328790209901117</v>
      </c>
      <c r="AL70" s="28">
        <f t="shared" si="33"/>
        <v>0.16928811313817402</v>
      </c>
      <c r="AM70" s="28">
        <f t="shared" si="34"/>
        <v>0.16928811313817399</v>
      </c>
      <c r="AN70" s="27">
        <v>10.251681814091604</v>
      </c>
      <c r="AO70" s="27">
        <f t="shared" si="35"/>
        <v>10.143935504557259</v>
      </c>
      <c r="AP70" s="27">
        <f t="shared" si="36"/>
        <v>10.34648969736223</v>
      </c>
      <c r="AQ70" s="27">
        <f t="shared" si="37"/>
        <v>10.34648969736223</v>
      </c>
    </row>
    <row r="71" spans="1:43">
      <c r="A71" s="38" t="s">
        <v>77</v>
      </c>
      <c r="B71" s="6" t="s">
        <v>49</v>
      </c>
      <c r="D71" s="27">
        <v>7.23</v>
      </c>
      <c r="E71" s="27">
        <f t="shared" si="38"/>
        <v>7.865401533389222</v>
      </c>
      <c r="F71" s="27">
        <f t="shared" si="39"/>
        <v>7.4291358073943865</v>
      </c>
      <c r="G71" s="27">
        <f t="shared" si="40"/>
        <v>7.4173012321625382</v>
      </c>
      <c r="H71" s="27">
        <v>13.8</v>
      </c>
      <c r="I71" s="27">
        <f t="shared" si="11"/>
        <v>13.522249528720668</v>
      </c>
      <c r="J71" s="27">
        <f t="shared" si="12"/>
        <v>13.825540901015472</v>
      </c>
      <c r="K71" s="27">
        <f t="shared" si="13"/>
        <v>13.825540901015469</v>
      </c>
      <c r="L71" s="27">
        <v>49.94</v>
      </c>
      <c r="M71" s="27">
        <f t="shared" si="14"/>
        <v>49.357613240313874</v>
      </c>
      <c r="N71" s="27">
        <f t="shared" si="15"/>
        <v>49.798206745607089</v>
      </c>
      <c r="O71" s="27">
        <f t="shared" si="16"/>
        <v>49.798206745607104</v>
      </c>
      <c r="P71" s="28">
        <v>0.27300000000000002</v>
      </c>
      <c r="Q71" s="28">
        <f t="shared" si="17"/>
        <v>0.24868625221883003</v>
      </c>
      <c r="R71" s="28">
        <f t="shared" si="18"/>
        <v>0.26185674287920963</v>
      </c>
      <c r="S71" s="28">
        <f t="shared" si="19"/>
        <v>7214.9578015198431</v>
      </c>
      <c r="T71" s="27">
        <v>0.52</v>
      </c>
      <c r="U71" s="27">
        <f t="shared" si="20"/>
        <v>0.50759238894219438</v>
      </c>
      <c r="V71" s="27">
        <f t="shared" si="21"/>
        <v>0.50922584870169052</v>
      </c>
      <c r="W71" s="27">
        <f t="shared" si="22"/>
        <v>0.50922584870169063</v>
      </c>
      <c r="X71" s="33">
        <v>11.4</v>
      </c>
      <c r="Y71" s="27">
        <f t="shared" si="23"/>
        <v>11.384391400821448</v>
      </c>
      <c r="Z71" s="27">
        <f t="shared" si="24"/>
        <v>11.294645972006139</v>
      </c>
      <c r="AA71" s="27">
        <f t="shared" si="25"/>
        <v>11.294645972006135</v>
      </c>
      <c r="AB71" s="27">
        <v>2.71</v>
      </c>
      <c r="AC71" s="27">
        <f t="shared" si="26"/>
        <v>2.6955701405093278</v>
      </c>
      <c r="AD71" s="27">
        <f t="shared" si="27"/>
        <v>2.6606080981227809</v>
      </c>
      <c r="AE71" s="27">
        <f t="shared" si="28"/>
        <v>2.6606080981227822</v>
      </c>
      <c r="AF71" s="23">
        <v>289</v>
      </c>
      <c r="AG71" s="23">
        <f t="shared" si="29"/>
        <v>295.93931093483218</v>
      </c>
      <c r="AH71" s="23">
        <f t="shared" si="30"/>
        <v>273.3893355061449</v>
      </c>
      <c r="AI71" s="23">
        <f t="shared" si="31"/>
        <v>273.38933550614507</v>
      </c>
      <c r="AJ71" s="28">
        <v>0.16800000000000001</v>
      </c>
      <c r="AK71" s="28">
        <f t="shared" si="32"/>
        <v>0.16639865081845623</v>
      </c>
      <c r="AL71" s="28">
        <f t="shared" si="33"/>
        <v>0.17044894270854574</v>
      </c>
      <c r="AM71" s="28">
        <f t="shared" si="34"/>
        <v>0.17044894270854574</v>
      </c>
      <c r="AN71" s="27">
        <v>11.117568613335701</v>
      </c>
      <c r="AO71" s="27">
        <f t="shared" si="35"/>
        <v>10.894622969460567</v>
      </c>
      <c r="AP71" s="27">
        <f t="shared" si="36"/>
        <v>10.943542720875444</v>
      </c>
      <c r="AQ71" s="27">
        <f t="shared" si="37"/>
        <v>10.943542720875444</v>
      </c>
    </row>
    <row r="72" spans="1:43">
      <c r="A72" s="38" t="s">
        <v>77</v>
      </c>
      <c r="B72" s="6" t="s">
        <v>49</v>
      </c>
      <c r="D72" s="27">
        <v>7.23</v>
      </c>
      <c r="E72" s="27">
        <f t="shared" si="38"/>
        <v>7.9220588430489567</v>
      </c>
      <c r="F72" s="27">
        <f t="shared" si="39"/>
        <v>7.4737076429000364</v>
      </c>
      <c r="G72" s="27">
        <f t="shared" si="40"/>
        <v>7.4623288826949761</v>
      </c>
      <c r="H72" s="27">
        <v>13.8</v>
      </c>
      <c r="I72" s="27">
        <f t="shared" si="11"/>
        <v>13.640430607625683</v>
      </c>
      <c r="J72" s="27">
        <f t="shared" si="12"/>
        <v>13.893465813241583</v>
      </c>
      <c r="K72" s="27">
        <f t="shared" si="13"/>
        <v>13.893465813241582</v>
      </c>
      <c r="L72" s="27">
        <v>49.94</v>
      </c>
      <c r="M72" s="27">
        <f t="shared" si="14"/>
        <v>49.762261889529817</v>
      </c>
      <c r="N72" s="27">
        <f t="shared" si="15"/>
        <v>50.047067092809925</v>
      </c>
      <c r="O72" s="27">
        <f t="shared" si="16"/>
        <v>50.047067092809939</v>
      </c>
      <c r="P72" s="28">
        <v>0.27300000000000002</v>
      </c>
      <c r="Q72" s="28">
        <f t="shared" si="17"/>
        <v>0.23538342132711298</v>
      </c>
      <c r="R72" s="28">
        <f t="shared" si="18"/>
        <v>0.2476769439513069</v>
      </c>
      <c r="S72" s="28">
        <f t="shared" si="19"/>
        <v>6768.7958662520741</v>
      </c>
      <c r="T72" s="27">
        <v>0.52</v>
      </c>
      <c r="U72" s="27">
        <f t="shared" si="20"/>
        <v>0.50965523376388633</v>
      </c>
      <c r="V72" s="27">
        <f t="shared" si="21"/>
        <v>0.51116188061320111</v>
      </c>
      <c r="W72" s="27">
        <f t="shared" si="22"/>
        <v>0.51116188061320111</v>
      </c>
      <c r="X72" s="33">
        <v>11.4</v>
      </c>
      <c r="Y72" s="27">
        <f t="shared" si="23"/>
        <v>11.484154952832624</v>
      </c>
      <c r="Z72" s="27">
        <f t="shared" si="24"/>
        <v>11.388309692716973</v>
      </c>
      <c r="AA72" s="27">
        <f t="shared" si="25"/>
        <v>11.38830969271697</v>
      </c>
      <c r="AB72" s="27">
        <v>2.71</v>
      </c>
      <c r="AC72" s="27">
        <f t="shared" si="26"/>
        <v>2.7622152638967559</v>
      </c>
      <c r="AD72" s="27">
        <f t="shared" si="27"/>
        <v>2.7251700597674278</v>
      </c>
      <c r="AE72" s="27">
        <f t="shared" si="28"/>
        <v>2.7251700597674291</v>
      </c>
      <c r="AF72" s="23">
        <v>289</v>
      </c>
      <c r="AG72" s="23">
        <f t="shared" si="29"/>
        <v>332.22532214706888</v>
      </c>
      <c r="AH72" s="23">
        <f t="shared" si="30"/>
        <v>326.44616797135041</v>
      </c>
      <c r="AI72" s="23">
        <f t="shared" si="31"/>
        <v>326.44616797135052</v>
      </c>
      <c r="AJ72" s="28">
        <v>0.16800000000000001</v>
      </c>
      <c r="AK72" s="28">
        <f t="shared" si="32"/>
        <v>0.16647171245582529</v>
      </c>
      <c r="AL72" s="28">
        <f t="shared" si="33"/>
        <v>0.17047620691943738</v>
      </c>
      <c r="AM72" s="28">
        <f t="shared" si="34"/>
        <v>0.17047620691943735</v>
      </c>
      <c r="AN72" s="27">
        <v>11.117568613335701</v>
      </c>
      <c r="AO72" s="27">
        <f t="shared" si="35"/>
        <v>11.049564157038416</v>
      </c>
      <c r="AP72" s="27">
        <f t="shared" si="36"/>
        <v>11.066773904070967</v>
      </c>
      <c r="AQ72" s="27">
        <f t="shared" si="37"/>
        <v>11.066773904070967</v>
      </c>
    </row>
    <row r="73" spans="1:43">
      <c r="A73" s="38" t="s">
        <v>77</v>
      </c>
      <c r="B73" s="6" t="s">
        <v>49</v>
      </c>
      <c r="D73" s="27">
        <v>7.23</v>
      </c>
      <c r="E73" s="27">
        <f t="shared" si="38"/>
        <v>7.8944058903970733</v>
      </c>
      <c r="F73" s="27">
        <f t="shared" si="39"/>
        <v>7.4519532944453086</v>
      </c>
      <c r="G73" s="27">
        <f t="shared" si="40"/>
        <v>7.440352062834009</v>
      </c>
      <c r="H73" s="27">
        <v>13.8</v>
      </c>
      <c r="I73" s="27">
        <f t="shared" si="11"/>
        <v>13.708860748775376</v>
      </c>
      <c r="J73" s="27">
        <f t="shared" si="12"/>
        <v>13.932796232072409</v>
      </c>
      <c r="K73" s="27">
        <f t="shared" si="13"/>
        <v>13.932796232072407</v>
      </c>
      <c r="L73" s="27">
        <v>49.94</v>
      </c>
      <c r="M73" s="27">
        <f t="shared" si="14"/>
        <v>49.815166857503399</v>
      </c>
      <c r="N73" s="27">
        <f t="shared" si="15"/>
        <v>50.07960383480615</v>
      </c>
      <c r="O73" s="27">
        <f t="shared" si="16"/>
        <v>50.079603834806157</v>
      </c>
      <c r="P73" s="28">
        <v>0.27300000000000002</v>
      </c>
      <c r="Q73" s="28">
        <f t="shared" si="17"/>
        <v>0.25294061893231623</v>
      </c>
      <c r="R73" s="28">
        <f t="shared" si="18"/>
        <v>0.26639157197339575</v>
      </c>
      <c r="S73" s="28">
        <f t="shared" si="19"/>
        <v>7311.4252469831454</v>
      </c>
      <c r="T73" s="27">
        <v>0.52</v>
      </c>
      <c r="U73" s="27">
        <f t="shared" si="20"/>
        <v>0.50280935068997923</v>
      </c>
      <c r="V73" s="27">
        <f t="shared" si="21"/>
        <v>0.50473684662412788</v>
      </c>
      <c r="W73" s="27">
        <f t="shared" si="22"/>
        <v>0.50473684662412799</v>
      </c>
      <c r="X73" s="33">
        <v>11.4</v>
      </c>
      <c r="Y73" s="27">
        <f t="shared" si="23"/>
        <v>11.458089126382626</v>
      </c>
      <c r="Z73" s="27">
        <f t="shared" si="24"/>
        <v>11.363837606073185</v>
      </c>
      <c r="AA73" s="27">
        <f t="shared" si="25"/>
        <v>11.363837606073179</v>
      </c>
      <c r="AB73" s="27">
        <v>2.71</v>
      </c>
      <c r="AC73" s="27">
        <f t="shared" si="26"/>
        <v>2.7225333931156568</v>
      </c>
      <c r="AD73" s="27">
        <f t="shared" si="27"/>
        <v>2.6867285461331321</v>
      </c>
      <c r="AE73" s="27">
        <f t="shared" si="28"/>
        <v>2.6867285461331334</v>
      </c>
      <c r="AF73" s="23">
        <v>289</v>
      </c>
      <c r="AG73" s="23">
        <f t="shared" si="29"/>
        <v>355.59751482634806</v>
      </c>
      <c r="AH73" s="23">
        <f t="shared" si="30"/>
        <v>360.6206189485037</v>
      </c>
      <c r="AI73" s="23">
        <f t="shared" si="31"/>
        <v>360.62061894850387</v>
      </c>
      <c r="AJ73" s="28">
        <v>0.16800000000000001</v>
      </c>
      <c r="AK73" s="28">
        <f t="shared" si="32"/>
        <v>0.16208640982993497</v>
      </c>
      <c r="AL73" s="28">
        <f t="shared" si="33"/>
        <v>0.16883975556245651</v>
      </c>
      <c r="AM73" s="28">
        <f t="shared" si="34"/>
        <v>0.16883975556245651</v>
      </c>
      <c r="AN73" s="27">
        <v>11.117568613335701</v>
      </c>
      <c r="AO73" s="27">
        <f t="shared" si="35"/>
        <v>10.978454075460956</v>
      </c>
      <c r="AP73" s="27">
        <f t="shared" si="36"/>
        <v>11.010217092890482</v>
      </c>
      <c r="AQ73" s="27">
        <f t="shared" si="37"/>
        <v>11.01021709289048</v>
      </c>
    </row>
    <row r="74" spans="1:43">
      <c r="A74" s="38" t="s">
        <v>77</v>
      </c>
      <c r="B74" s="6" t="s">
        <v>49</v>
      </c>
      <c r="D74" s="27">
        <v>7.23</v>
      </c>
      <c r="E74" s="27">
        <f t="shared" si="38"/>
        <v>6.5232415265808772</v>
      </c>
      <c r="F74" s="27">
        <f t="shared" si="39"/>
        <v>6.3732696639964974</v>
      </c>
      <c r="G74" s="27">
        <f t="shared" si="40"/>
        <v>6.3506372463833358</v>
      </c>
      <c r="H74" s="27">
        <v>13.8</v>
      </c>
      <c r="I74" s="27">
        <f t="shared" si="11"/>
        <v>12.073059448066378</v>
      </c>
      <c r="J74" s="27">
        <f t="shared" si="12"/>
        <v>12.992614768173949</v>
      </c>
      <c r="K74" s="27">
        <f t="shared" si="13"/>
        <v>12.992614768173947</v>
      </c>
      <c r="L74" s="27">
        <v>49.94</v>
      </c>
      <c r="M74" s="27">
        <f t="shared" si="14"/>
        <v>45.859664437297837</v>
      </c>
      <c r="N74" s="27">
        <f t="shared" si="15"/>
        <v>47.646955888096528</v>
      </c>
      <c r="O74" s="27">
        <f t="shared" si="16"/>
        <v>47.646955888096542</v>
      </c>
      <c r="P74" s="28">
        <v>0.27300000000000002</v>
      </c>
      <c r="Q74" s="28">
        <f t="shared" si="17"/>
        <v>0.21301072947780375</v>
      </c>
      <c r="R74" s="28">
        <f t="shared" si="18"/>
        <v>0.22382936786156937</v>
      </c>
      <c r="S74" s="28">
        <f t="shared" si="19"/>
        <v>6451.2571916020397</v>
      </c>
      <c r="T74" s="27">
        <v>0.52</v>
      </c>
      <c r="U74" s="27">
        <f t="shared" si="20"/>
        <v>0.47738712177455755</v>
      </c>
      <c r="V74" s="27">
        <f t="shared" si="21"/>
        <v>0.48087744337458288</v>
      </c>
      <c r="W74" s="27">
        <f t="shared" si="22"/>
        <v>0.48087744337458305</v>
      </c>
      <c r="X74" s="33">
        <v>11.4</v>
      </c>
      <c r="Y74" s="27">
        <f t="shared" si="23"/>
        <v>10.927355051683303</v>
      </c>
      <c r="Z74" s="27">
        <f t="shared" si="24"/>
        <v>10.86555414340345</v>
      </c>
      <c r="AA74" s="27">
        <f t="shared" si="25"/>
        <v>10.865554143403449</v>
      </c>
      <c r="AB74" s="27">
        <v>2.71</v>
      </c>
      <c r="AC74" s="27">
        <f t="shared" si="26"/>
        <v>2.6179000165609194</v>
      </c>
      <c r="AD74" s="27">
        <f t="shared" si="27"/>
        <v>2.5853657501697125</v>
      </c>
      <c r="AE74" s="27">
        <f t="shared" si="28"/>
        <v>2.5853657501697138</v>
      </c>
      <c r="AF74" s="23">
        <v>289</v>
      </c>
      <c r="AG74" s="23">
        <f t="shared" si="29"/>
        <v>280.59550302606834</v>
      </c>
      <c r="AH74" s="23">
        <f t="shared" si="30"/>
        <v>250.95386193392039</v>
      </c>
      <c r="AI74" s="23">
        <f t="shared" si="31"/>
        <v>250.95386193392056</v>
      </c>
      <c r="AJ74" s="28">
        <v>0.16800000000000001</v>
      </c>
      <c r="AK74" s="28">
        <f t="shared" si="32"/>
        <v>0.15425348920049556</v>
      </c>
      <c r="AL74" s="28">
        <f t="shared" si="33"/>
        <v>0.16591676604800609</v>
      </c>
      <c r="AM74" s="28">
        <f t="shared" si="34"/>
        <v>0.16591676604800606</v>
      </c>
      <c r="AN74" s="27">
        <v>11.117568613335701</v>
      </c>
      <c r="AO74" s="27">
        <f t="shared" si="35"/>
        <v>10.525407369156611</v>
      </c>
      <c r="AP74" s="27">
        <f t="shared" si="36"/>
        <v>10.649890167987648</v>
      </c>
      <c r="AQ74" s="27">
        <f t="shared" si="37"/>
        <v>10.64989016798765</v>
      </c>
    </row>
    <row r="75" spans="1:43">
      <c r="A75" s="38" t="s">
        <v>77</v>
      </c>
      <c r="B75" s="6" t="s">
        <v>49</v>
      </c>
      <c r="D75" s="27">
        <v>7.23</v>
      </c>
      <c r="E75" s="27">
        <f t="shared" si="38"/>
        <v>6.518996292123127</v>
      </c>
      <c r="F75" s="27">
        <f t="shared" si="39"/>
        <v>6.3699299732651493</v>
      </c>
      <c r="G75" s="27">
        <f t="shared" si="40"/>
        <v>6.3472634022184824</v>
      </c>
      <c r="H75" s="27">
        <v>13.8</v>
      </c>
      <c r="I75" s="27">
        <f t="shared" si="11"/>
        <v>12.39319987641837</v>
      </c>
      <c r="J75" s="27">
        <f t="shared" si="12"/>
        <v>13.176616392607553</v>
      </c>
      <c r="K75" s="27">
        <f t="shared" si="13"/>
        <v>13.176616392607551</v>
      </c>
      <c r="L75" s="27">
        <v>49.94</v>
      </c>
      <c r="M75" s="27">
        <f t="shared" si="14"/>
        <v>46.228076366780336</v>
      </c>
      <c r="N75" s="27">
        <f t="shared" si="15"/>
        <v>47.873530524790169</v>
      </c>
      <c r="O75" s="27">
        <f t="shared" si="16"/>
        <v>47.873530524790183</v>
      </c>
      <c r="P75" s="28">
        <v>0.27300000000000002</v>
      </c>
      <c r="Q75" s="28">
        <f t="shared" si="17"/>
        <v>0.24178632411915829</v>
      </c>
      <c r="R75" s="28">
        <f t="shared" si="18"/>
        <v>0.25450194795873515</v>
      </c>
      <c r="S75" s="28">
        <f t="shared" si="19"/>
        <v>7540.535429958486</v>
      </c>
      <c r="T75" s="27">
        <v>0.52</v>
      </c>
      <c r="U75" s="27">
        <f t="shared" si="20"/>
        <v>0.48792935611743843</v>
      </c>
      <c r="V75" s="27">
        <f t="shared" si="21"/>
        <v>0.49077159628992434</v>
      </c>
      <c r="W75" s="27">
        <f t="shared" si="22"/>
        <v>0.49077159628992439</v>
      </c>
      <c r="X75" s="33">
        <v>11.4</v>
      </c>
      <c r="Y75" s="27">
        <f t="shared" si="23"/>
        <v>10.742801325760947</v>
      </c>
      <c r="Z75" s="27">
        <f t="shared" si="24"/>
        <v>10.692284564559674</v>
      </c>
      <c r="AA75" s="27">
        <f t="shared" si="25"/>
        <v>10.692284564559673</v>
      </c>
      <c r="AB75" s="27">
        <v>2.71</v>
      </c>
      <c r="AC75" s="27">
        <f t="shared" si="26"/>
        <v>2.5486994750156859</v>
      </c>
      <c r="AD75" s="27">
        <f t="shared" si="27"/>
        <v>2.5183282464192889</v>
      </c>
      <c r="AE75" s="27">
        <f t="shared" si="28"/>
        <v>2.5183282464192911</v>
      </c>
      <c r="AF75" s="23">
        <v>289</v>
      </c>
      <c r="AG75" s="23">
        <f t="shared" si="29"/>
        <v>303.2741614167806</v>
      </c>
      <c r="AH75" s="23">
        <f t="shared" si="30"/>
        <v>284.11423802854813</v>
      </c>
      <c r="AI75" s="23">
        <f t="shared" si="31"/>
        <v>284.1142380285483</v>
      </c>
      <c r="AJ75" s="28">
        <v>0.16800000000000001</v>
      </c>
      <c r="AK75" s="28">
        <f t="shared" si="32"/>
        <v>0.15441211640833163</v>
      </c>
      <c r="AL75" s="28">
        <f t="shared" si="33"/>
        <v>0.16597596052821934</v>
      </c>
      <c r="AM75" s="28">
        <f t="shared" si="34"/>
        <v>0.16597596052821934</v>
      </c>
      <c r="AN75" s="27">
        <v>11.117568613335701</v>
      </c>
      <c r="AO75" s="27">
        <f t="shared" si="35"/>
        <v>10.294284401736876</v>
      </c>
      <c r="AP75" s="27">
        <f t="shared" si="36"/>
        <v>10.466068440633945</v>
      </c>
      <c r="AQ75" s="27">
        <f t="shared" si="37"/>
        <v>10.466068440633947</v>
      </c>
    </row>
    <row r="76" spans="1:43">
      <c r="A76" s="38" t="s">
        <v>77</v>
      </c>
      <c r="B76" s="6" t="s">
        <v>49</v>
      </c>
      <c r="E76" s="27"/>
      <c r="F76" s="27"/>
      <c r="G76" s="27"/>
      <c r="H76" s="27">
        <v>13.8</v>
      </c>
      <c r="I76" s="27">
        <f t="shared" si="11"/>
        <v>13.94999285914191</v>
      </c>
      <c r="J76" s="27">
        <f t="shared" si="12"/>
        <v>14.071387600363332</v>
      </c>
      <c r="K76" s="27">
        <f t="shared" si="13"/>
        <v>14.07138760036333</v>
      </c>
      <c r="L76" s="27">
        <v>49.94</v>
      </c>
      <c r="M76" s="27">
        <f t="shared" si="14"/>
        <v>52.380663891566719</v>
      </c>
      <c r="N76" s="27">
        <f t="shared" si="15"/>
        <v>51.657393563949938</v>
      </c>
      <c r="O76" s="27">
        <f t="shared" si="16"/>
        <v>51.657393563949952</v>
      </c>
      <c r="P76" s="28">
        <v>0.27300000000000002</v>
      </c>
      <c r="Q76" s="28">
        <f t="shared" si="17"/>
        <v>0.25891537644149443</v>
      </c>
      <c r="R76" s="28">
        <f t="shared" si="18"/>
        <v>0.27276020589896682</v>
      </c>
      <c r="S76" s="28">
        <f t="shared" si="19"/>
        <v>7829.9377663483911</v>
      </c>
      <c r="T76" s="27">
        <v>0.52</v>
      </c>
      <c r="U76" s="27">
        <f t="shared" si="20"/>
        <v>0.51495183783394749</v>
      </c>
      <c r="V76" s="27">
        <f t="shared" si="21"/>
        <v>0.51613287716827139</v>
      </c>
      <c r="W76" s="27">
        <f t="shared" si="22"/>
        <v>0.51613287716827161</v>
      </c>
      <c r="X76" s="33">
        <v>11.4</v>
      </c>
      <c r="Y76" s="27">
        <f t="shared" si="23"/>
        <v>11.706056182437067</v>
      </c>
      <c r="Z76" s="27">
        <f t="shared" si="24"/>
        <v>11.596643241152909</v>
      </c>
      <c r="AA76" s="27">
        <f t="shared" si="25"/>
        <v>11.596643241152906</v>
      </c>
      <c r="AB76" s="27">
        <v>2.71</v>
      </c>
      <c r="AC76" s="27">
        <f t="shared" si="26"/>
        <v>2.7639871163765348</v>
      </c>
      <c r="AD76" s="27">
        <f t="shared" si="27"/>
        <v>2.7268865285205042</v>
      </c>
      <c r="AE76" s="27">
        <f t="shared" si="28"/>
        <v>2.7268865285205055</v>
      </c>
      <c r="AF76" s="23">
        <v>289</v>
      </c>
      <c r="AG76" s="23">
        <f t="shared" si="29"/>
        <v>300.55279773258366</v>
      </c>
      <c r="AH76" s="23">
        <f t="shared" si="30"/>
        <v>280.13510303283823</v>
      </c>
      <c r="AI76" s="23">
        <f t="shared" si="31"/>
        <v>280.13510303283834</v>
      </c>
      <c r="AJ76" s="28">
        <v>0.16800000000000001</v>
      </c>
      <c r="AK76" s="28">
        <f t="shared" si="32"/>
        <v>0.16645084125430834</v>
      </c>
      <c r="AL76" s="28">
        <f t="shared" si="33"/>
        <v>0.17046841847039337</v>
      </c>
      <c r="AM76" s="28">
        <f t="shared" si="34"/>
        <v>0.17046841847039337</v>
      </c>
      <c r="AN76" s="27">
        <v>11.117568613335733</v>
      </c>
      <c r="AO76" s="27">
        <f t="shared" si="35"/>
        <v>11.211658826825992</v>
      </c>
      <c r="AP76" s="27">
        <f t="shared" si="36"/>
        <v>11.19569454976806</v>
      </c>
      <c r="AQ76" s="27">
        <f t="shared" si="37"/>
        <v>11.195694549768062</v>
      </c>
    </row>
    <row r="77" spans="1:43">
      <c r="A77" s="38" t="s">
        <v>77</v>
      </c>
      <c r="B77" s="6" t="s">
        <v>49</v>
      </c>
      <c r="E77" s="27"/>
      <c r="F77" s="27"/>
      <c r="G77" s="27"/>
      <c r="H77" s="27">
        <v>13.8</v>
      </c>
      <c r="I77" s="27">
        <f t="shared" si="11"/>
        <v>13.559339872837711</v>
      </c>
      <c r="J77" s="27">
        <f t="shared" si="12"/>
        <v>13.846858682101319</v>
      </c>
      <c r="K77" s="27">
        <f t="shared" si="13"/>
        <v>13.846858682101319</v>
      </c>
      <c r="L77" s="27">
        <v>49.94</v>
      </c>
      <c r="M77" s="27">
        <f t="shared" si="14"/>
        <v>50.810977031385036</v>
      </c>
      <c r="N77" s="27">
        <f t="shared" si="15"/>
        <v>50.69203060578505</v>
      </c>
      <c r="O77" s="27">
        <f t="shared" si="16"/>
        <v>50.692030605785057</v>
      </c>
      <c r="P77" s="28">
        <v>0.27300000000000002</v>
      </c>
      <c r="Q77" s="28">
        <f t="shared" si="17"/>
        <v>0.25311788751291869</v>
      </c>
      <c r="R77" s="28">
        <f t="shared" si="18"/>
        <v>0.26658052670413229</v>
      </c>
      <c r="S77" s="28">
        <f t="shared" si="19"/>
        <v>7862.0935815028242</v>
      </c>
      <c r="T77" s="27">
        <v>0.52</v>
      </c>
      <c r="U77" s="27">
        <f t="shared" si="20"/>
        <v>0.48746236857425057</v>
      </c>
      <c r="V77" s="27">
        <f t="shared" si="21"/>
        <v>0.49033331669837071</v>
      </c>
      <c r="W77" s="27">
        <f t="shared" si="22"/>
        <v>0.49033331669837082</v>
      </c>
      <c r="X77" s="33">
        <v>11.4</v>
      </c>
      <c r="Y77" s="27">
        <f t="shared" si="23"/>
        <v>11.381214464652793</v>
      </c>
      <c r="Z77" s="27">
        <f t="shared" si="24"/>
        <v>11.29166328287751</v>
      </c>
      <c r="AA77" s="27">
        <f t="shared" si="25"/>
        <v>11.291663282877506</v>
      </c>
      <c r="AB77" s="27">
        <v>2.71</v>
      </c>
      <c r="AC77" s="27">
        <f t="shared" si="26"/>
        <v>2.6894827867455358</v>
      </c>
      <c r="AD77" s="27">
        <f t="shared" si="27"/>
        <v>2.6547110199835355</v>
      </c>
      <c r="AE77" s="27">
        <f t="shared" si="28"/>
        <v>2.6547110199835369</v>
      </c>
      <c r="AF77" s="23">
        <v>289</v>
      </c>
      <c r="AG77" s="23">
        <f t="shared" si="29"/>
        <v>315.71856218399239</v>
      </c>
      <c r="AH77" s="23">
        <f t="shared" si="30"/>
        <v>302.31024427387422</v>
      </c>
      <c r="AI77" s="23">
        <f t="shared" si="31"/>
        <v>302.31024427387433</v>
      </c>
      <c r="AJ77" s="28">
        <v>0.16800000000000001</v>
      </c>
      <c r="AK77" s="28">
        <f t="shared" si="32"/>
        <v>0.15988683773690812</v>
      </c>
      <c r="AL77" s="28">
        <f t="shared" si="33"/>
        <v>0.16801894727543887</v>
      </c>
      <c r="AM77" s="28">
        <f t="shared" si="34"/>
        <v>0.16801894727543887</v>
      </c>
      <c r="AN77" s="27">
        <v>11.117568613335733</v>
      </c>
      <c r="AO77" s="27">
        <f t="shared" si="35"/>
        <v>10.894570159180972</v>
      </c>
      <c r="AP77" s="27">
        <f t="shared" si="36"/>
        <v>10.94350071865937</v>
      </c>
      <c r="AQ77" s="27">
        <f t="shared" si="37"/>
        <v>10.94350071865937</v>
      </c>
    </row>
    <row r="78" spans="1:43">
      <c r="A78" s="38" t="s">
        <v>77</v>
      </c>
      <c r="B78" s="6" t="s">
        <v>49</v>
      </c>
      <c r="D78" s="27">
        <v>7.23</v>
      </c>
      <c r="E78" s="27">
        <f>F19/D$41*$AU19</f>
        <v>7.0496423210026631</v>
      </c>
      <c r="F78" s="27">
        <f>E78*D$46+E$46</f>
        <v>6.7873848021829115</v>
      </c>
      <c r="G78" s="27">
        <f>E19*D$54+E$54</f>
        <v>6.7689873437241967</v>
      </c>
      <c r="H78" s="27">
        <v>13.8</v>
      </c>
      <c r="I78" s="27">
        <f t="shared" si="11"/>
        <v>13.142006650364205</v>
      </c>
      <c r="J78" s="27">
        <f t="shared" si="12"/>
        <v>13.606995221992479</v>
      </c>
      <c r="K78" s="27">
        <f t="shared" si="13"/>
        <v>13.606995221992477</v>
      </c>
      <c r="L78" s="27">
        <v>49.94</v>
      </c>
      <c r="M78" s="27">
        <f t="shared" si="14"/>
        <v>47.994562031715496</v>
      </c>
      <c r="N78" s="27">
        <f t="shared" si="15"/>
        <v>48.95992544234737</v>
      </c>
      <c r="O78" s="27">
        <f t="shared" si="16"/>
        <v>48.959925442347384</v>
      </c>
      <c r="P78" s="28">
        <v>0.27300000000000002</v>
      </c>
      <c r="Q78" s="28">
        <f t="shared" si="17"/>
        <v>0.25458293484113653</v>
      </c>
      <c r="R78" s="28">
        <f t="shared" si="18"/>
        <v>0.26814215495477212</v>
      </c>
      <c r="S78" s="28">
        <f t="shared" si="19"/>
        <v>7825.9182894540863</v>
      </c>
      <c r="T78" s="27">
        <v>0.52</v>
      </c>
      <c r="U78" s="27">
        <f t="shared" si="20"/>
        <v>0.49912071756934501</v>
      </c>
      <c r="V78" s="27">
        <f t="shared" si="21"/>
        <v>0.50127497137480814</v>
      </c>
      <c r="W78" s="27">
        <f t="shared" si="22"/>
        <v>0.50127497137480836</v>
      </c>
      <c r="X78" s="33">
        <v>11.4</v>
      </c>
      <c r="Y78" s="27">
        <f t="shared" si="23"/>
        <v>11.08132164010199</v>
      </c>
      <c r="Z78" s="27">
        <f t="shared" si="24"/>
        <v>11.010106770547605</v>
      </c>
      <c r="AA78" s="27">
        <f t="shared" si="25"/>
        <v>11.010106770547601</v>
      </c>
      <c r="AB78" s="27">
        <v>2.71</v>
      </c>
      <c r="AC78" s="27">
        <f t="shared" si="26"/>
        <v>2.6165896039561032</v>
      </c>
      <c r="AD78" s="27">
        <f t="shared" si="27"/>
        <v>2.5840962978222546</v>
      </c>
      <c r="AE78" s="27">
        <f t="shared" si="28"/>
        <v>2.5840962978222559</v>
      </c>
      <c r="AF78" s="23">
        <v>289</v>
      </c>
      <c r="AG78" s="23">
        <f t="shared" si="29"/>
        <v>274.10001273098402</v>
      </c>
      <c r="AH78" s="23">
        <f t="shared" si="30"/>
        <v>241.45625861924583</v>
      </c>
      <c r="AI78" s="23">
        <f t="shared" si="31"/>
        <v>241.45625861924594</v>
      </c>
      <c r="AJ78" s="28">
        <v>0.16800000000000001</v>
      </c>
      <c r="AK78" s="28">
        <f t="shared" si="32"/>
        <v>0.15802075031142468</v>
      </c>
      <c r="AL78" s="28">
        <f t="shared" si="33"/>
        <v>0.16732258454743734</v>
      </c>
      <c r="AM78" s="28">
        <f t="shared" si="34"/>
        <v>0.16732258454743734</v>
      </c>
      <c r="AN78" s="27">
        <v>11.117568613335733</v>
      </c>
      <c r="AO78" s="27">
        <f t="shared" si="35"/>
        <v>10.588242427098697</v>
      </c>
      <c r="AP78" s="27">
        <f t="shared" si="36"/>
        <v>10.699865508033833</v>
      </c>
      <c r="AQ78" s="27">
        <f t="shared" si="37"/>
        <v>10.699865508033835</v>
      </c>
    </row>
    <row r="79" spans="1:43">
      <c r="A79" s="38" t="s">
        <v>77</v>
      </c>
      <c r="B79" s="6" t="s">
        <v>49</v>
      </c>
      <c r="D79" s="27">
        <v>7.23</v>
      </c>
      <c r="E79" s="27">
        <f>F20/D$41*$AU20</f>
        <v>6.7880238799627772</v>
      </c>
      <c r="F79" s="27">
        <f>E79*D$46+E$46</f>
        <v>6.5815717448862356</v>
      </c>
      <c r="G79" s="27">
        <f>E20*D$54+E$54</f>
        <v>6.5610695338823222</v>
      </c>
      <c r="H79" s="27">
        <v>13.8</v>
      </c>
      <c r="I79" s="27">
        <f t="shared" si="11"/>
        <v>13.109295282216756</v>
      </c>
      <c r="J79" s="27">
        <f t="shared" si="12"/>
        <v>13.5881942698367</v>
      </c>
      <c r="K79" s="27">
        <f t="shared" si="13"/>
        <v>13.588194269836698</v>
      </c>
      <c r="L79" s="27">
        <v>49.94</v>
      </c>
      <c r="M79" s="27">
        <f t="shared" si="14"/>
        <v>48.112616031361995</v>
      </c>
      <c r="N79" s="27">
        <f t="shared" si="15"/>
        <v>49.032529068722091</v>
      </c>
      <c r="O79" s="27">
        <f t="shared" si="16"/>
        <v>49.032529068722098</v>
      </c>
      <c r="P79" s="28">
        <v>0.27300000000000002</v>
      </c>
      <c r="Q79" s="28">
        <f t="shared" si="17"/>
        <v>0.24239373837578854</v>
      </c>
      <c r="R79" s="28">
        <f t="shared" si="18"/>
        <v>0.25514940503723726</v>
      </c>
      <c r="S79" s="28">
        <f t="shared" si="19"/>
        <v>7492.3017072268349</v>
      </c>
      <c r="T79" s="27">
        <v>0.52</v>
      </c>
      <c r="U79" s="27">
        <f t="shared" si="20"/>
        <v>0.49361802225812484</v>
      </c>
      <c r="V79" s="27">
        <f t="shared" si="21"/>
        <v>0.49611055299015033</v>
      </c>
      <c r="W79" s="27">
        <f t="shared" si="22"/>
        <v>0.49611055299015039</v>
      </c>
      <c r="X79" s="33">
        <v>11.4</v>
      </c>
      <c r="Y79" s="27">
        <f t="shared" si="23"/>
        <v>11.084226497236479</v>
      </c>
      <c r="Z79" s="27">
        <f t="shared" si="24"/>
        <v>11.012834016338925</v>
      </c>
      <c r="AA79" s="27">
        <f t="shared" si="25"/>
        <v>11.012834016338921</v>
      </c>
      <c r="AB79" s="27">
        <v>2.71</v>
      </c>
      <c r="AC79" s="27">
        <f t="shared" si="26"/>
        <v>2.6074986254326808</v>
      </c>
      <c r="AD79" s="27">
        <f t="shared" si="27"/>
        <v>2.5752894808053588</v>
      </c>
      <c r="AE79" s="27">
        <f t="shared" si="28"/>
        <v>2.5752894808053597</v>
      </c>
      <c r="AF79" s="23">
        <v>289</v>
      </c>
      <c r="AG79" s="23">
        <f t="shared" si="29"/>
        <v>246.54799131091312</v>
      </c>
      <c r="AH79" s="23">
        <f t="shared" si="30"/>
        <v>201.17012807675496</v>
      </c>
      <c r="AI79" s="23">
        <f t="shared" si="31"/>
        <v>201.17012807675508</v>
      </c>
      <c r="AJ79" s="28">
        <v>0.16800000000000001</v>
      </c>
      <c r="AK79" s="28">
        <f t="shared" si="32"/>
        <v>0.15620875668953385</v>
      </c>
      <c r="AL79" s="28">
        <f t="shared" si="33"/>
        <v>0.16664640785580437</v>
      </c>
      <c r="AM79" s="28">
        <f t="shared" si="34"/>
        <v>0.16664640785580437</v>
      </c>
      <c r="AN79" s="27">
        <v>11.117568613335733</v>
      </c>
      <c r="AO79" s="27">
        <f t="shared" si="35"/>
        <v>10.551699365729647</v>
      </c>
      <c r="AP79" s="27">
        <f t="shared" si="36"/>
        <v>10.670801288503231</v>
      </c>
      <c r="AQ79" s="27">
        <f t="shared" si="37"/>
        <v>10.670801288503233</v>
      </c>
    </row>
    <row r="80" spans="1:43">
      <c r="A80" s="38" t="s">
        <v>77</v>
      </c>
      <c r="B80" s="6" t="s">
        <v>49</v>
      </c>
      <c r="D80" s="27">
        <v>7.23</v>
      </c>
      <c r="E80" s="27">
        <f>F21/D$41*$AU21</f>
        <v>7.1320399785988</v>
      </c>
      <c r="F80" s="27">
        <f>E80*D$46+E$46</f>
        <v>6.8522063558797326</v>
      </c>
      <c r="G80" s="27">
        <f>E21*D$54+E$54</f>
        <v>6.8344717967137987</v>
      </c>
      <c r="H80" s="27">
        <v>13.8</v>
      </c>
      <c r="I80" s="27">
        <f t="shared" si="11"/>
        <v>13.475193412639058</v>
      </c>
      <c r="J80" s="27">
        <f t="shared" si="12"/>
        <v>13.798495264064449</v>
      </c>
      <c r="K80" s="27">
        <f t="shared" si="13"/>
        <v>13.798495264064449</v>
      </c>
      <c r="L80" s="27">
        <v>49.94</v>
      </c>
      <c r="M80" s="27">
        <f t="shared" si="14"/>
        <v>49.521529308905137</v>
      </c>
      <c r="N80" s="27">
        <f t="shared" si="15"/>
        <v>49.899015706222144</v>
      </c>
      <c r="O80" s="27">
        <f t="shared" si="16"/>
        <v>49.899015706222158</v>
      </c>
      <c r="P80" s="28">
        <v>0.27300000000000002</v>
      </c>
      <c r="Q80" s="28">
        <f t="shared" si="17"/>
        <v>0.24917697624532528</v>
      </c>
      <c r="R80" s="28">
        <f t="shared" si="18"/>
        <v>0.26237981710915614</v>
      </c>
      <c r="S80" s="28">
        <f t="shared" si="19"/>
        <v>7504.3601379097481</v>
      </c>
      <c r="T80" s="27">
        <v>0.52</v>
      </c>
      <c r="U80" s="27">
        <f t="shared" si="20"/>
        <v>0.48209626082027818</v>
      </c>
      <c r="V80" s="27">
        <f t="shared" si="21"/>
        <v>0.48529708918234554</v>
      </c>
      <c r="W80" s="27">
        <f t="shared" si="22"/>
        <v>0.48529708918234565</v>
      </c>
      <c r="X80" s="33">
        <v>11.4</v>
      </c>
      <c r="Y80" s="27">
        <f t="shared" si="23"/>
        <v>11.392553238565194</v>
      </c>
      <c r="Z80" s="27">
        <f t="shared" si="24"/>
        <v>11.302308771450486</v>
      </c>
      <c r="AA80" s="27">
        <f t="shared" si="25"/>
        <v>11.30230877145048</v>
      </c>
      <c r="AB80" s="27">
        <v>2.71</v>
      </c>
      <c r="AC80" s="27">
        <f t="shared" si="26"/>
        <v>2.7200921861784804</v>
      </c>
      <c r="AD80" s="27">
        <f t="shared" si="27"/>
        <v>2.6843636452876734</v>
      </c>
      <c r="AE80" s="27">
        <f t="shared" si="28"/>
        <v>2.6843636452876747</v>
      </c>
      <c r="AF80" s="23">
        <v>289</v>
      </c>
      <c r="AG80" s="23">
        <f t="shared" si="29"/>
        <v>299.9122262813778</v>
      </c>
      <c r="AH80" s="23">
        <f t="shared" si="30"/>
        <v>279.19846957456599</v>
      </c>
      <c r="AI80" s="23">
        <f t="shared" si="31"/>
        <v>279.1984695745661</v>
      </c>
      <c r="AJ80" s="28">
        <v>0.16800000000000001</v>
      </c>
      <c r="AK80" s="28">
        <f t="shared" si="32"/>
        <v>0.15957563783153805</v>
      </c>
      <c r="AL80" s="28">
        <f t="shared" si="33"/>
        <v>0.16790281766002113</v>
      </c>
      <c r="AM80" s="28">
        <f t="shared" si="34"/>
        <v>0.1679028176600211</v>
      </c>
      <c r="AN80" s="27">
        <v>11.117568613335733</v>
      </c>
      <c r="AO80" s="27">
        <f t="shared" si="35"/>
        <v>10.889129148641612</v>
      </c>
      <c r="AP80" s="27">
        <f t="shared" si="36"/>
        <v>10.939173256239425</v>
      </c>
      <c r="AQ80" s="27">
        <f t="shared" si="37"/>
        <v>10.939173256239425</v>
      </c>
    </row>
    <row r="81" spans="1:43">
      <c r="A81" s="38" t="s">
        <v>78</v>
      </c>
      <c r="B81" s="6" t="s">
        <v>47</v>
      </c>
      <c r="D81" s="27">
        <v>3.48</v>
      </c>
      <c r="E81" s="27">
        <f>F22/D$41*$AU22</f>
        <v>3.527372636997407</v>
      </c>
      <c r="F81" s="27">
        <f>E81*D$46+E$46</f>
        <v>4.0164444609475796</v>
      </c>
      <c r="G81" s="27">
        <f>E22*D$54+E$54</f>
        <v>3.9697099095346404</v>
      </c>
      <c r="H81" s="27">
        <v>13.65</v>
      </c>
      <c r="I81" s="27">
        <f t="shared" si="11"/>
        <v>13.969686716612642</v>
      </c>
      <c r="J81" s="27">
        <f t="shared" si="12"/>
        <v>14.082706701123685</v>
      </c>
      <c r="K81" s="27">
        <f t="shared" si="13"/>
        <v>14.082706701123685</v>
      </c>
      <c r="L81" s="27">
        <v>54.11</v>
      </c>
      <c r="M81" s="27">
        <f t="shared" si="14"/>
        <v>56.516093974461292</v>
      </c>
      <c r="N81" s="27">
        <f t="shared" si="15"/>
        <v>54.200697658146879</v>
      </c>
      <c r="O81" s="27">
        <f t="shared" si="16"/>
        <v>54.200697658146879</v>
      </c>
      <c r="P81" s="28">
        <v>0.36</v>
      </c>
      <c r="Q81" s="28">
        <f t="shared" si="17"/>
        <v>0.35574150089750556</v>
      </c>
      <c r="R81" s="28">
        <f t="shared" si="18"/>
        <v>0.37596943910129221</v>
      </c>
      <c r="S81" s="28">
        <f t="shared" si="19"/>
        <v>10502.889901060702</v>
      </c>
      <c r="T81" s="27">
        <v>1.69</v>
      </c>
      <c r="U81" s="27">
        <f t="shared" si="20"/>
        <v>1.8117368533911118</v>
      </c>
      <c r="V81" s="27">
        <f t="shared" si="21"/>
        <v>1.7331983326436045</v>
      </c>
      <c r="W81" s="27">
        <f t="shared" si="22"/>
        <v>1.7331983326436049</v>
      </c>
      <c r="X81" s="33">
        <v>6.95</v>
      </c>
      <c r="Y81" s="27">
        <f t="shared" si="23"/>
        <v>7.0268967997448861</v>
      </c>
      <c r="Z81" s="27">
        <f t="shared" si="24"/>
        <v>7.2035811583907918</v>
      </c>
      <c r="AA81" s="27">
        <f t="shared" si="25"/>
        <v>7.2035811583907901</v>
      </c>
      <c r="AB81" s="27">
        <v>2.2400000000000002</v>
      </c>
      <c r="AC81" s="27">
        <f t="shared" si="26"/>
        <v>2.4106216783405983</v>
      </c>
      <c r="AD81" s="27">
        <f t="shared" si="27"/>
        <v>2.3845664201999694</v>
      </c>
      <c r="AE81" s="27">
        <f t="shared" si="28"/>
        <v>2.3845664201999703</v>
      </c>
      <c r="AF81" s="23">
        <v>16</v>
      </c>
      <c r="AG81" s="23">
        <f t="shared" si="29"/>
        <v>133.12436816461442</v>
      </c>
      <c r="AH81" s="23">
        <f t="shared" si="30"/>
        <v>35.323897812669969</v>
      </c>
      <c r="AI81" s="23">
        <f t="shared" si="31"/>
        <v>35.323897812670111</v>
      </c>
      <c r="AJ81" s="28">
        <v>0.18</v>
      </c>
      <c r="AK81" s="28">
        <f t="shared" si="32"/>
        <v>0.18727315618205354</v>
      </c>
      <c r="AL81" s="28">
        <f t="shared" si="33"/>
        <v>0.17823862463993298</v>
      </c>
      <c r="AM81" s="28">
        <f t="shared" si="34"/>
        <v>0.17823862463993298</v>
      </c>
      <c r="AN81" s="27">
        <v>12.110450823360001</v>
      </c>
      <c r="AO81" s="27">
        <f t="shared" si="35"/>
        <v>12.624867296000795</v>
      </c>
      <c r="AP81" s="27">
        <f t="shared" si="36"/>
        <v>12.319678136578021</v>
      </c>
      <c r="AQ81" s="27">
        <f t="shared" si="37"/>
        <v>12.319678136578021</v>
      </c>
    </row>
    <row r="82" spans="1:43">
      <c r="A82" s="38" t="s">
        <v>78</v>
      </c>
      <c r="B82" s="6" t="s">
        <v>47</v>
      </c>
      <c r="D82" s="27">
        <v>3.48</v>
      </c>
      <c r="E82" s="27">
        <f>F23/D$41*$AU23</f>
        <v>3.2206752386222903</v>
      </c>
      <c r="F82" s="27">
        <f>E82*D$46+E$46</f>
        <v>3.7751681618701163</v>
      </c>
      <c r="G82" s="27">
        <f>E23*D$54+E$54</f>
        <v>3.7259661921541323</v>
      </c>
      <c r="H82" s="27">
        <v>13.65</v>
      </c>
      <c r="I82" s="27">
        <f t="shared" si="11"/>
        <v>13.696924713243982</v>
      </c>
      <c r="J82" s="27">
        <f t="shared" si="12"/>
        <v>13.925935961601793</v>
      </c>
      <c r="K82" s="27">
        <f t="shared" si="13"/>
        <v>13.925935961601791</v>
      </c>
      <c r="L82" s="27">
        <v>54.11</v>
      </c>
      <c r="M82" s="27">
        <f t="shared" si="14"/>
        <v>55.852843405413758</v>
      </c>
      <c r="N82" s="27">
        <f t="shared" si="15"/>
        <v>53.792796217686217</v>
      </c>
      <c r="O82" s="27">
        <f t="shared" si="16"/>
        <v>53.792796217686231</v>
      </c>
      <c r="P82" s="28">
        <v>0.36</v>
      </c>
      <c r="Q82" s="28">
        <f t="shared" si="17"/>
        <v>0.32904986754898657</v>
      </c>
      <c r="R82" s="28">
        <f t="shared" si="18"/>
        <v>0.34751820214127321</v>
      </c>
      <c r="S82" s="28">
        <f t="shared" si="19"/>
        <v>9779.3840600859403</v>
      </c>
      <c r="T82" s="27">
        <v>1.69</v>
      </c>
      <c r="U82" s="27">
        <f t="shared" si="20"/>
        <v>1.8154945093262151</v>
      </c>
      <c r="V82" s="27">
        <f t="shared" si="21"/>
        <v>1.7367249875457751</v>
      </c>
      <c r="W82" s="27">
        <f t="shared" si="22"/>
        <v>1.7367249875457755</v>
      </c>
      <c r="X82" s="33">
        <v>6.95</v>
      </c>
      <c r="Y82" s="27">
        <f t="shared" si="23"/>
        <v>7.006729595508137</v>
      </c>
      <c r="Z82" s="27">
        <f t="shared" si="24"/>
        <v>7.1846470351857796</v>
      </c>
      <c r="AA82" s="27">
        <f t="shared" si="25"/>
        <v>7.1846470351857796</v>
      </c>
      <c r="AB82" s="27">
        <v>2.2400000000000002</v>
      </c>
      <c r="AC82" s="27">
        <f t="shared" si="26"/>
        <v>2.390472141510164</v>
      </c>
      <c r="AD82" s="27">
        <f t="shared" si="27"/>
        <v>2.3650467080607722</v>
      </c>
      <c r="AE82" s="27">
        <f t="shared" si="28"/>
        <v>2.3650467080607736</v>
      </c>
      <c r="AF82" s="23">
        <v>16</v>
      </c>
      <c r="AG82" s="23">
        <f t="shared" si="29"/>
        <v>106.71710300372102</v>
      </c>
      <c r="AH82" s="23">
        <f t="shared" si="30"/>
        <v>-3.2883882088173664</v>
      </c>
      <c r="AI82" s="23">
        <f t="shared" si="31"/>
        <v>-3.2883882088171958</v>
      </c>
      <c r="AJ82" s="28">
        <v>0.18</v>
      </c>
      <c r="AK82" s="28">
        <f t="shared" si="32"/>
        <v>0.18220459461170882</v>
      </c>
      <c r="AL82" s="28">
        <f t="shared" si="33"/>
        <v>0.1763472034160562</v>
      </c>
      <c r="AM82" s="28">
        <f t="shared" si="34"/>
        <v>0.1763472034160562</v>
      </c>
      <c r="AN82" s="27">
        <v>12.110450823360001</v>
      </c>
      <c r="AO82" s="27">
        <f t="shared" si="35"/>
        <v>12.494136692599612</v>
      </c>
      <c r="AP82" s="27">
        <f t="shared" si="36"/>
        <v>12.215702639882553</v>
      </c>
      <c r="AQ82" s="27">
        <f t="shared" si="37"/>
        <v>12.215702639882556</v>
      </c>
    </row>
    <row r="83" spans="1:43">
      <c r="A83" s="38" t="s">
        <v>78</v>
      </c>
      <c r="B83" s="6" t="s">
        <v>47</v>
      </c>
      <c r="E83" s="27"/>
      <c r="F83" s="27"/>
      <c r="G83" s="27"/>
      <c r="H83" s="27">
        <v>13.65</v>
      </c>
      <c r="I83" s="27">
        <f t="shared" si="11"/>
        <v>13.766439775454995</v>
      </c>
      <c r="J83" s="27">
        <f t="shared" si="12"/>
        <v>13.965889941907477</v>
      </c>
      <c r="K83" s="27">
        <f t="shared" si="13"/>
        <v>13.965889941907477</v>
      </c>
      <c r="L83" s="27">
        <v>54.11</v>
      </c>
      <c r="M83" s="27">
        <f t="shared" si="14"/>
        <v>56.320578760538922</v>
      </c>
      <c r="N83" s="27">
        <f t="shared" si="15"/>
        <v>54.080455111645279</v>
      </c>
      <c r="O83" s="27">
        <f t="shared" si="16"/>
        <v>54.080455111645293</v>
      </c>
      <c r="P83" s="28">
        <v>0.36</v>
      </c>
      <c r="Q83" s="28">
        <f t="shared" si="17"/>
        <v>0.34158554791547197</v>
      </c>
      <c r="R83" s="28">
        <f t="shared" si="18"/>
        <v>0.36088027736181127</v>
      </c>
      <c r="S83" s="28">
        <f t="shared" si="19"/>
        <v>10108.981165418889</v>
      </c>
      <c r="T83" s="27">
        <v>1.69</v>
      </c>
      <c r="U83" s="27">
        <f t="shared" si="20"/>
        <v>1.8150133499188794</v>
      </c>
      <c r="V83" s="27">
        <f t="shared" si="21"/>
        <v>1.7362734073021571</v>
      </c>
      <c r="W83" s="27">
        <f t="shared" si="22"/>
        <v>1.7362734073021575</v>
      </c>
      <c r="X83" s="33">
        <v>6.95</v>
      </c>
      <c r="Y83" s="27">
        <f t="shared" si="23"/>
        <v>7.0096293565124714</v>
      </c>
      <c r="Z83" s="27">
        <f t="shared" si="24"/>
        <v>7.1873694964390413</v>
      </c>
      <c r="AA83" s="27">
        <f t="shared" si="25"/>
        <v>7.1873694964390396</v>
      </c>
      <c r="AB83" s="27">
        <v>2.2400000000000002</v>
      </c>
      <c r="AC83" s="27">
        <f t="shared" si="26"/>
        <v>2.3891791421211468</v>
      </c>
      <c r="AD83" s="27">
        <f t="shared" si="27"/>
        <v>2.3637941246350502</v>
      </c>
      <c r="AE83" s="27">
        <f t="shared" si="28"/>
        <v>2.3637941246350507</v>
      </c>
      <c r="AF83" s="23">
        <v>16</v>
      </c>
      <c r="AG83" s="23">
        <f t="shared" si="29"/>
        <v>137.34238649363641</v>
      </c>
      <c r="AH83" s="23">
        <f t="shared" si="30"/>
        <v>41.491417590721937</v>
      </c>
      <c r="AI83" s="23">
        <f t="shared" si="31"/>
        <v>41.491417590722108</v>
      </c>
      <c r="AJ83" s="28">
        <v>0.18</v>
      </c>
      <c r="AK83" s="28">
        <f t="shared" si="32"/>
        <v>0.19001858492047211</v>
      </c>
      <c r="AL83" s="28">
        <f t="shared" si="33"/>
        <v>0.17926312875464437</v>
      </c>
      <c r="AM83" s="28">
        <f t="shared" si="34"/>
        <v>0.1792631287546444</v>
      </c>
      <c r="AN83" s="27">
        <v>12.110450823360001</v>
      </c>
      <c r="AO83" s="27">
        <f t="shared" si="35"/>
        <v>12.551982420110035</v>
      </c>
      <c r="AP83" s="27">
        <f t="shared" si="36"/>
        <v>12.261709757520872</v>
      </c>
      <c r="AQ83" s="27">
        <f t="shared" si="37"/>
        <v>12.261709757520874</v>
      </c>
    </row>
    <row r="84" spans="1:43">
      <c r="A84" s="38" t="s">
        <v>78</v>
      </c>
      <c r="B84" s="6" t="s">
        <v>47</v>
      </c>
      <c r="D84" s="27">
        <v>3.48</v>
      </c>
      <c r="E84" s="27">
        <f>F25/D$41*$AU25</f>
        <v>2.8888314142031279</v>
      </c>
      <c r="F84" s="27">
        <f>E84*D$46+E$46</f>
        <v>3.5141093780272894</v>
      </c>
      <c r="G84" s="27">
        <f>E25*D$54+E$54</f>
        <v>3.4622376839169604</v>
      </c>
      <c r="H84" s="27">
        <v>13.65</v>
      </c>
      <c r="I84" s="27">
        <f t="shared" si="11"/>
        <v>14.360264464964162</v>
      </c>
      <c r="J84" s="27">
        <f t="shared" si="12"/>
        <v>14.307192376157772</v>
      </c>
      <c r="K84" s="27">
        <f t="shared" si="13"/>
        <v>14.307192376157772</v>
      </c>
      <c r="L84" s="27">
        <v>54.11</v>
      </c>
      <c r="M84" s="27">
        <f t="shared" si="14"/>
        <v>58.076126126252994</v>
      </c>
      <c r="N84" s="27">
        <f t="shared" si="15"/>
        <v>55.160122936582141</v>
      </c>
      <c r="O84" s="27">
        <f t="shared" si="16"/>
        <v>55.160122936582155</v>
      </c>
      <c r="P84" s="28">
        <v>0.36</v>
      </c>
      <c r="Q84" s="28">
        <f t="shared" si="17"/>
        <v>0.34540277763387922</v>
      </c>
      <c r="R84" s="28">
        <f t="shared" si="18"/>
        <v>0.36494915189755633</v>
      </c>
      <c r="S84" s="28">
        <f t="shared" si="19"/>
        <v>10117.020119207496</v>
      </c>
      <c r="T84" s="27">
        <v>1.69</v>
      </c>
      <c r="U84" s="27">
        <f t="shared" si="20"/>
        <v>1.8100492698473982</v>
      </c>
      <c r="V84" s="27">
        <f t="shared" si="21"/>
        <v>1.7316144929094599</v>
      </c>
      <c r="W84" s="27">
        <f t="shared" si="22"/>
        <v>1.7316144929094608</v>
      </c>
      <c r="X84" s="33">
        <v>6.95</v>
      </c>
      <c r="Y84" s="27">
        <f t="shared" si="23"/>
        <v>7.0703475549707644</v>
      </c>
      <c r="Z84" s="27">
        <f t="shared" si="24"/>
        <v>7.2443752091248275</v>
      </c>
      <c r="AA84" s="27">
        <f t="shared" si="25"/>
        <v>7.2443752091248257</v>
      </c>
      <c r="AB84" s="27">
        <v>2.2400000000000002</v>
      </c>
      <c r="AC84" s="27">
        <f t="shared" si="26"/>
        <v>2.4266777872367067</v>
      </c>
      <c r="AD84" s="27">
        <f t="shared" si="27"/>
        <v>2.4001206548389638</v>
      </c>
      <c r="AE84" s="27">
        <f t="shared" si="28"/>
        <v>2.4001206548389651</v>
      </c>
      <c r="AF84" s="23">
        <v>16</v>
      </c>
      <c r="AG84" s="23">
        <f t="shared" si="29"/>
        <v>126.78443423818162</v>
      </c>
      <c r="AH84" s="23">
        <f t="shared" si="30"/>
        <v>26.053746563260063</v>
      </c>
      <c r="AI84" s="23">
        <f t="shared" si="31"/>
        <v>26.053746563260233</v>
      </c>
      <c r="AJ84" s="28">
        <v>0.18</v>
      </c>
      <c r="AK84" s="28">
        <f t="shared" si="32"/>
        <v>0.18904710555334939</v>
      </c>
      <c r="AL84" s="28">
        <f t="shared" si="33"/>
        <v>0.17890060446288375</v>
      </c>
      <c r="AM84" s="28">
        <f t="shared" si="34"/>
        <v>0.17890060446288375</v>
      </c>
      <c r="AN84" s="27">
        <v>12.110450823360001</v>
      </c>
      <c r="AO84" s="27">
        <f t="shared" si="35"/>
        <v>12.758185667042783</v>
      </c>
      <c r="AP84" s="27">
        <f t="shared" si="36"/>
        <v>12.425711792715768</v>
      </c>
      <c r="AQ84" s="27">
        <f t="shared" si="37"/>
        <v>12.42571179271577</v>
      </c>
    </row>
    <row r="85" spans="1:43">
      <c r="A85" s="38" t="s">
        <v>78</v>
      </c>
      <c r="B85" s="6" t="s">
        <v>47</v>
      </c>
      <c r="D85" s="27">
        <v>3.48</v>
      </c>
      <c r="E85" s="27">
        <f>F26/D$41*$AU26</f>
        <v>2.8429358485626861</v>
      </c>
      <c r="F85" s="27">
        <f>E85*D$46+E$46</f>
        <v>3.4780037172670086</v>
      </c>
      <c r="G85" s="27">
        <f>E26*D$54+E$54</f>
        <v>3.4257627876845498</v>
      </c>
      <c r="H85" s="27">
        <v>13.65</v>
      </c>
      <c r="I85" s="27">
        <f t="shared" si="11"/>
        <v>13.589888486868798</v>
      </c>
      <c r="J85" s="27">
        <f t="shared" si="12"/>
        <v>13.864416585159208</v>
      </c>
      <c r="K85" s="27">
        <f t="shared" si="13"/>
        <v>13.864416585159205</v>
      </c>
      <c r="L85" s="27">
        <v>54.11</v>
      </c>
      <c r="M85" s="27">
        <f t="shared" si="14"/>
        <v>55.08713947811647</v>
      </c>
      <c r="N85" s="27">
        <f t="shared" si="15"/>
        <v>53.321885600361796</v>
      </c>
      <c r="O85" s="27">
        <f t="shared" si="16"/>
        <v>53.32188560036181</v>
      </c>
      <c r="P85" s="28">
        <v>0.36</v>
      </c>
      <c r="Q85" s="28">
        <f t="shared" si="17"/>
        <v>0.3574834964536171</v>
      </c>
      <c r="R85" s="28">
        <f t="shared" si="18"/>
        <v>0.37782627295267507</v>
      </c>
      <c r="S85" s="28">
        <f t="shared" si="19"/>
        <v>10832.487006393649</v>
      </c>
      <c r="T85" s="27">
        <v>1.69</v>
      </c>
      <c r="U85" s="27">
        <f t="shared" si="20"/>
        <v>1.7760758470068518</v>
      </c>
      <c r="V85" s="27">
        <f t="shared" si="21"/>
        <v>1.6997295784113384</v>
      </c>
      <c r="W85" s="27">
        <f t="shared" si="22"/>
        <v>1.6997295784113389</v>
      </c>
      <c r="X85" s="33">
        <v>6.95</v>
      </c>
      <c r="Y85" s="27">
        <f t="shared" si="23"/>
        <v>6.8180933010396645</v>
      </c>
      <c r="Z85" s="27">
        <f t="shared" si="24"/>
        <v>7.0075445078114287</v>
      </c>
      <c r="AA85" s="27">
        <f t="shared" si="25"/>
        <v>7.007544507811426</v>
      </c>
      <c r="AB85" s="27">
        <v>2.2400000000000002</v>
      </c>
      <c r="AC85" s="27">
        <f t="shared" si="26"/>
        <v>2.3379040472154222</v>
      </c>
      <c r="AD85" s="27">
        <f t="shared" si="27"/>
        <v>2.3141217623920616</v>
      </c>
      <c r="AE85" s="27">
        <f t="shared" si="28"/>
        <v>2.3141217623920625</v>
      </c>
      <c r="AF85" s="23">
        <v>16</v>
      </c>
      <c r="AG85" s="23">
        <f t="shared" si="29"/>
        <v>136.3487284790431</v>
      </c>
      <c r="AH85" s="23">
        <f t="shared" si="30"/>
        <v>40.038506536386848</v>
      </c>
      <c r="AI85" s="23">
        <f t="shared" si="31"/>
        <v>40.038506536387018</v>
      </c>
      <c r="AJ85" s="28">
        <v>0.18</v>
      </c>
      <c r="AK85" s="28">
        <f t="shared" si="32"/>
        <v>0.18300826463593842</v>
      </c>
      <c r="AL85" s="28">
        <f t="shared" si="33"/>
        <v>0.17664710675544051</v>
      </c>
      <c r="AM85" s="28">
        <f t="shared" si="34"/>
        <v>0.17664710675544051</v>
      </c>
      <c r="AN85" s="27">
        <v>12.110450823360001</v>
      </c>
      <c r="AO85" s="27">
        <f t="shared" si="35"/>
        <v>12.283675576358421</v>
      </c>
      <c r="AP85" s="27">
        <f t="shared" si="36"/>
        <v>12.048314143792567</v>
      </c>
      <c r="AQ85" s="27">
        <f t="shared" si="37"/>
        <v>12.048314143792567</v>
      </c>
    </row>
    <row r="86" spans="1:43">
      <c r="A86" s="38" t="s">
        <v>78</v>
      </c>
      <c r="B86" s="6" t="s">
        <v>47</v>
      </c>
      <c r="D86" s="27">
        <v>3.48</v>
      </c>
      <c r="E86" s="27">
        <f>F27/D$41*$AU27</f>
        <v>2.9535517353638978</v>
      </c>
      <c r="F86" s="27">
        <f>E86*D$46+E$46</f>
        <v>3.565024317793672</v>
      </c>
      <c r="G86" s="27">
        <f>E27*D$54+E$54</f>
        <v>3.5136733066296508</v>
      </c>
      <c r="H86" s="27">
        <v>13.65</v>
      </c>
      <c r="I86" s="27">
        <f t="shared" si="11"/>
        <v>13.848368322879056</v>
      </c>
      <c r="J86" s="27">
        <f t="shared" si="12"/>
        <v>14.012978608250293</v>
      </c>
      <c r="K86" s="27">
        <f t="shared" si="13"/>
        <v>14.012978608250293</v>
      </c>
      <c r="L86" s="27">
        <v>54.11</v>
      </c>
      <c r="M86" s="27">
        <f t="shared" si="14"/>
        <v>56.712506914050223</v>
      </c>
      <c r="N86" s="27">
        <f t="shared" si="15"/>
        <v>54.32149230910133</v>
      </c>
      <c r="O86" s="27">
        <f t="shared" si="16"/>
        <v>54.321492309101345</v>
      </c>
      <c r="P86" s="28">
        <v>0.36</v>
      </c>
      <c r="Q86" s="28">
        <f t="shared" si="17"/>
        <v>0.35861169723402014</v>
      </c>
      <c r="R86" s="28">
        <f t="shared" si="18"/>
        <v>0.37902884858087305</v>
      </c>
      <c r="S86" s="28">
        <f t="shared" si="19"/>
        <v>11342.960571970287</v>
      </c>
      <c r="T86" s="27">
        <v>1.69</v>
      </c>
      <c r="U86" s="27">
        <f t="shared" si="20"/>
        <v>1.7170409862109226</v>
      </c>
      <c r="V86" s="27">
        <f t="shared" si="21"/>
        <v>1.6443238720825599</v>
      </c>
      <c r="W86" s="27">
        <f t="shared" si="22"/>
        <v>1.6443238720825604</v>
      </c>
      <c r="X86" s="33">
        <v>6.95</v>
      </c>
      <c r="Y86" s="27">
        <f t="shared" si="23"/>
        <v>6.6462503041109384</v>
      </c>
      <c r="Z86" s="27">
        <f t="shared" si="24"/>
        <v>6.846208487331304</v>
      </c>
      <c r="AA86" s="27">
        <f t="shared" si="25"/>
        <v>6.8462084873313014</v>
      </c>
      <c r="AB86" s="27">
        <v>2.2400000000000002</v>
      </c>
      <c r="AC86" s="27">
        <f t="shared" si="26"/>
        <v>2.2769309685390322</v>
      </c>
      <c r="AD86" s="27">
        <f t="shared" si="27"/>
        <v>2.2550545513678308</v>
      </c>
      <c r="AE86" s="27">
        <f t="shared" si="28"/>
        <v>2.2550545513678317</v>
      </c>
      <c r="AF86" s="23">
        <v>16</v>
      </c>
      <c r="AG86" s="23">
        <f t="shared" si="29"/>
        <v>106.22847797343486</v>
      </c>
      <c r="AH86" s="23">
        <f t="shared" si="30"/>
        <v>-4.0028480103801201</v>
      </c>
      <c r="AI86" s="23">
        <f t="shared" si="31"/>
        <v>-4.0028480103799779</v>
      </c>
      <c r="AJ86" s="28">
        <v>0.18</v>
      </c>
      <c r="AK86" s="28">
        <f t="shared" si="32"/>
        <v>0.18266846343743104</v>
      </c>
      <c r="AL86" s="28">
        <f t="shared" si="33"/>
        <v>0.17652030407388369</v>
      </c>
      <c r="AM86" s="28">
        <f t="shared" si="34"/>
        <v>0.17652030407388367</v>
      </c>
      <c r="AN86" s="27">
        <v>12.110450823360029</v>
      </c>
      <c r="AO86" s="27">
        <f t="shared" si="35"/>
        <v>11.84403123505624</v>
      </c>
      <c r="AP86" s="27">
        <f t="shared" si="36"/>
        <v>11.698646678279802</v>
      </c>
      <c r="AQ86" s="27">
        <f t="shared" si="37"/>
        <v>11.698646678279802</v>
      </c>
    </row>
    <row r="87" spans="1:43">
      <c r="A87" s="38" t="s">
        <v>78</v>
      </c>
      <c r="B87" s="6" t="s">
        <v>47</v>
      </c>
      <c r="E87" s="27"/>
      <c r="F87" s="27"/>
      <c r="G87" s="27"/>
      <c r="H87" s="27">
        <v>13.65</v>
      </c>
      <c r="I87" s="27">
        <f t="shared" si="11"/>
        <v>13.477971565465966</v>
      </c>
      <c r="J87" s="27">
        <f t="shared" si="12"/>
        <v>13.800092015326724</v>
      </c>
      <c r="K87" s="27">
        <f t="shared" si="13"/>
        <v>13.800092015326724</v>
      </c>
      <c r="L87" s="27">
        <v>54.11</v>
      </c>
      <c r="M87" s="27">
        <f t="shared" si="14"/>
        <v>55.501223562409209</v>
      </c>
      <c r="N87" s="27">
        <f t="shared" si="15"/>
        <v>53.576548773432876</v>
      </c>
      <c r="O87" s="27">
        <f t="shared" si="16"/>
        <v>53.57654877343289</v>
      </c>
      <c r="P87" s="28">
        <v>0.36</v>
      </c>
      <c r="Q87" s="28">
        <f t="shared" si="17"/>
        <v>0.35622986322929623</v>
      </c>
      <c r="R87" s="28">
        <f t="shared" si="18"/>
        <v>0.37648999594555493</v>
      </c>
      <c r="S87" s="28">
        <f t="shared" si="19"/>
        <v>11511.778601531065</v>
      </c>
      <c r="T87" s="27">
        <v>1.69</v>
      </c>
      <c r="U87" s="27">
        <f t="shared" si="20"/>
        <v>1.6830049309928434</v>
      </c>
      <c r="V87" s="27">
        <f t="shared" si="21"/>
        <v>1.612380175517885</v>
      </c>
      <c r="W87" s="27">
        <f t="shared" si="22"/>
        <v>1.6123801755178855</v>
      </c>
      <c r="X87" s="33">
        <v>6.95</v>
      </c>
      <c r="Y87" s="27">
        <f t="shared" si="23"/>
        <v>6.5020216443497514</v>
      </c>
      <c r="Z87" s="27">
        <f t="shared" si="24"/>
        <v>6.7107983838011434</v>
      </c>
      <c r="AA87" s="27">
        <f t="shared" si="25"/>
        <v>6.7107983838011416</v>
      </c>
      <c r="AB87" s="27">
        <v>2.2400000000000002</v>
      </c>
      <c r="AC87" s="27">
        <f t="shared" si="26"/>
        <v>2.2033283644075832</v>
      </c>
      <c r="AD87" s="27">
        <f t="shared" si="27"/>
        <v>2.1837525826212758</v>
      </c>
      <c r="AE87" s="27">
        <f t="shared" si="28"/>
        <v>2.1837525826212767</v>
      </c>
      <c r="AF87" s="23">
        <v>16</v>
      </c>
      <c r="AG87" s="23">
        <f t="shared" si="29"/>
        <v>150.45296187345173</v>
      </c>
      <c r="AH87" s="23">
        <f t="shared" si="30"/>
        <v>60.661493832519795</v>
      </c>
      <c r="AI87" s="23">
        <f t="shared" si="31"/>
        <v>60.661493832519966</v>
      </c>
      <c r="AJ87" s="28">
        <v>0.18</v>
      </c>
      <c r="AK87" s="28">
        <f t="shared" si="32"/>
        <v>0.18234226359849395</v>
      </c>
      <c r="AL87" s="28">
        <f t="shared" si="33"/>
        <v>0.17639857697438455</v>
      </c>
      <c r="AM87" s="28">
        <f t="shared" si="34"/>
        <v>0.17639857697438455</v>
      </c>
      <c r="AN87" s="27">
        <v>12.110450823360029</v>
      </c>
      <c r="AO87" s="27">
        <f t="shared" si="35"/>
        <v>11.634170573892504</v>
      </c>
      <c r="AP87" s="27">
        <f t="shared" si="36"/>
        <v>11.531735749135102</v>
      </c>
      <c r="AQ87" s="27">
        <f t="shared" si="37"/>
        <v>11.531735749135102</v>
      </c>
    </row>
    <row r="88" spans="1:43">
      <c r="A88" s="38" t="s">
        <v>78</v>
      </c>
      <c r="B88" s="6" t="s">
        <v>47</v>
      </c>
      <c r="D88" s="27">
        <v>3.48</v>
      </c>
      <c r="E88" s="27">
        <f>F29/D$41*$AU29</f>
        <v>3.4745907266956166</v>
      </c>
      <c r="F88" s="27">
        <f>E88*D$46+E$46</f>
        <v>3.9749213699682469</v>
      </c>
      <c r="G88" s="27">
        <f>E29*D$54+E$54</f>
        <v>3.9277621815931472</v>
      </c>
      <c r="H88" s="27">
        <v>13.65</v>
      </c>
      <c r="I88" s="27">
        <f t="shared" si="11"/>
        <v>13.549346400906323</v>
      </c>
      <c r="J88" s="27">
        <f t="shared" si="12"/>
        <v>13.841114905601199</v>
      </c>
      <c r="K88" s="27">
        <f t="shared" si="13"/>
        <v>13.841114905601195</v>
      </c>
      <c r="L88" s="27">
        <v>54.11</v>
      </c>
      <c r="M88" s="27">
        <f t="shared" si="14"/>
        <v>55.457377772869442</v>
      </c>
      <c r="N88" s="27">
        <f t="shared" si="15"/>
        <v>53.549583458141711</v>
      </c>
      <c r="O88" s="27">
        <f t="shared" si="16"/>
        <v>53.549583458141726</v>
      </c>
      <c r="P88" s="28">
        <v>0.36</v>
      </c>
      <c r="Q88" s="28">
        <f t="shared" si="17"/>
        <v>0.35639152587817585</v>
      </c>
      <c r="R88" s="28">
        <f t="shared" si="18"/>
        <v>0.37666231594826149</v>
      </c>
      <c r="S88" s="28">
        <f t="shared" si="19"/>
        <v>10603.376823418308</v>
      </c>
      <c r="T88" s="27">
        <v>1.69</v>
      </c>
      <c r="U88" s="27">
        <f t="shared" si="20"/>
        <v>1.7923147376929325</v>
      </c>
      <c r="V88" s="27">
        <f t="shared" si="21"/>
        <v>1.7149701870335603</v>
      </c>
      <c r="W88" s="27">
        <f t="shared" si="22"/>
        <v>1.7149701870335607</v>
      </c>
      <c r="X88" s="33">
        <v>6.95</v>
      </c>
      <c r="Y88" s="27">
        <f t="shared" si="23"/>
        <v>6.9631861542020879</v>
      </c>
      <c r="Z88" s="27">
        <f t="shared" si="24"/>
        <v>7.1437659654658328</v>
      </c>
      <c r="AA88" s="27">
        <f t="shared" si="25"/>
        <v>7.1437659654658301</v>
      </c>
      <c r="AB88" s="27">
        <v>2.2400000000000002</v>
      </c>
      <c r="AC88" s="27">
        <f t="shared" si="26"/>
        <v>2.37023420441272</v>
      </c>
      <c r="AD88" s="27">
        <f t="shared" si="27"/>
        <v>2.3454413588282961</v>
      </c>
      <c r="AE88" s="27">
        <f t="shared" si="28"/>
        <v>2.345441358828297</v>
      </c>
      <c r="AF88" s="23">
        <v>16</v>
      </c>
      <c r="AG88" s="23">
        <f t="shared" si="29"/>
        <v>151.62001629905086</v>
      </c>
      <c r="AH88" s="23">
        <f t="shared" si="30"/>
        <v>62.367942380270591</v>
      </c>
      <c r="AI88" s="23">
        <f t="shared" si="31"/>
        <v>62.367942380270733</v>
      </c>
      <c r="AJ88" s="28">
        <v>0.18</v>
      </c>
      <c r="AK88" s="28">
        <f t="shared" si="32"/>
        <v>0.1865677947339848</v>
      </c>
      <c r="AL88" s="28">
        <f t="shared" si="33"/>
        <v>0.17797540684236543</v>
      </c>
      <c r="AM88" s="28">
        <f t="shared" si="34"/>
        <v>0.17797540684236543</v>
      </c>
      <c r="AN88" s="27">
        <v>12.110450823360029</v>
      </c>
      <c r="AO88" s="27">
        <f t="shared" si="35"/>
        <v>12.415103174731001</v>
      </c>
      <c r="AP88" s="27">
        <f t="shared" si="36"/>
        <v>12.152843989633986</v>
      </c>
      <c r="AQ88" s="27">
        <f t="shared" si="37"/>
        <v>12.152843989633986</v>
      </c>
    </row>
    <row r="89" spans="1:43">
      <c r="A89" s="38" t="s">
        <v>78</v>
      </c>
      <c r="B89" s="6" t="s">
        <v>47</v>
      </c>
      <c r="D89" s="27">
        <v>3.48</v>
      </c>
      <c r="E89" s="27">
        <f>F30/D$41*$AU30</f>
        <v>3.0385345575734601</v>
      </c>
      <c r="F89" s="27">
        <f>E89*D$46+E$46</f>
        <v>3.6318795990465071</v>
      </c>
      <c r="G89" s="27">
        <f>E30*D$54+E$54</f>
        <v>3.581212285142636</v>
      </c>
      <c r="H89" s="27">
        <v>13.65</v>
      </c>
      <c r="I89" s="27">
        <f t="shared" si="11"/>
        <v>13.472641438799908</v>
      </c>
      <c r="J89" s="27">
        <f t="shared" si="12"/>
        <v>13.797028509820592</v>
      </c>
      <c r="K89" s="27">
        <f t="shared" si="13"/>
        <v>13.797028509820592</v>
      </c>
      <c r="L89" s="27">
        <v>54.11</v>
      </c>
      <c r="M89" s="27">
        <f t="shared" si="14"/>
        <v>54.840656704312302</v>
      </c>
      <c r="N89" s="27">
        <f t="shared" si="15"/>
        <v>53.170297824677206</v>
      </c>
      <c r="O89" s="27">
        <f t="shared" si="16"/>
        <v>53.17029782467722</v>
      </c>
      <c r="P89" s="28">
        <v>0.36</v>
      </c>
      <c r="Q89" s="28">
        <f t="shared" si="17"/>
        <v>0.34982108763543407</v>
      </c>
      <c r="R89" s="28">
        <f t="shared" si="18"/>
        <v>0.36965873198116084</v>
      </c>
      <c r="S89" s="28">
        <f t="shared" si="19"/>
        <v>10535.045716215136</v>
      </c>
      <c r="T89" s="27">
        <v>1.69</v>
      </c>
      <c r="U89" s="27">
        <f t="shared" si="20"/>
        <v>1.7662466136831287</v>
      </c>
      <c r="V89" s="27">
        <f t="shared" si="21"/>
        <v>1.690504594941761</v>
      </c>
      <c r="W89" s="27">
        <f t="shared" si="22"/>
        <v>1.6905045949417614</v>
      </c>
      <c r="X89" s="33">
        <v>6.95</v>
      </c>
      <c r="Y89" s="27">
        <f t="shared" si="23"/>
        <v>6.8743468549075066</v>
      </c>
      <c r="Z89" s="27">
        <f t="shared" si="24"/>
        <v>7.0603585571536094</v>
      </c>
      <c r="AA89" s="27">
        <f t="shared" si="25"/>
        <v>7.0603585571536076</v>
      </c>
      <c r="AB89" s="27">
        <v>2.2400000000000002</v>
      </c>
      <c r="AC89" s="27">
        <f t="shared" si="26"/>
        <v>2.3357048168957957</v>
      </c>
      <c r="AD89" s="27">
        <f t="shared" si="27"/>
        <v>2.3119912745734998</v>
      </c>
      <c r="AE89" s="27">
        <f t="shared" si="28"/>
        <v>2.3119912745735003</v>
      </c>
      <c r="AF89" s="23">
        <v>16</v>
      </c>
      <c r="AG89" s="23">
        <f t="shared" si="29"/>
        <v>139.07850622303189</v>
      </c>
      <c r="AH89" s="23">
        <f t="shared" si="30"/>
        <v>44.029944437426195</v>
      </c>
      <c r="AI89" s="23">
        <f t="shared" si="31"/>
        <v>44.029944437426337</v>
      </c>
      <c r="AJ89" s="28">
        <v>0.18</v>
      </c>
      <c r="AK89" s="28">
        <f t="shared" si="32"/>
        <v>0.19195540926867136</v>
      </c>
      <c r="AL89" s="28">
        <f t="shared" si="33"/>
        <v>0.17998588818614442</v>
      </c>
      <c r="AM89" s="28">
        <f t="shared" si="34"/>
        <v>0.17998588818614442</v>
      </c>
      <c r="AN89" s="27">
        <v>12.110450823360029</v>
      </c>
      <c r="AO89" s="27">
        <f t="shared" si="35"/>
        <v>12.28871282936878</v>
      </c>
      <c r="AP89" s="27">
        <f t="shared" si="36"/>
        <v>12.052320481024298</v>
      </c>
      <c r="AQ89" s="27">
        <f t="shared" si="37"/>
        <v>12.052320481024298</v>
      </c>
    </row>
    <row r="90" spans="1:43">
      <c r="A90" s="38" t="s">
        <v>78</v>
      </c>
      <c r="B90" s="6" t="s">
        <v>47</v>
      </c>
      <c r="D90" s="27">
        <v>3.48</v>
      </c>
      <c r="E90" s="27">
        <f>F31/D$41*$AU31</f>
        <v>3.0489005146868537</v>
      </c>
      <c r="F90" s="27">
        <f>E90*D$46+E$46</f>
        <v>3.640034411516277</v>
      </c>
      <c r="G90" s="27">
        <f>E31*D$54+E$54</f>
        <v>3.5894504930127114</v>
      </c>
      <c r="H90" s="27">
        <v>13.65</v>
      </c>
      <c r="I90" s="27">
        <f t="shared" si="11"/>
        <v>13.321961091917023</v>
      </c>
      <c r="J90" s="27">
        <f t="shared" si="12"/>
        <v>13.71042455061621</v>
      </c>
      <c r="K90" s="27">
        <f t="shared" si="13"/>
        <v>13.71042455061621</v>
      </c>
      <c r="L90" s="27">
        <v>54.11</v>
      </c>
      <c r="M90" s="27">
        <f t="shared" si="14"/>
        <v>54.260607857149466</v>
      </c>
      <c r="N90" s="27">
        <f t="shared" si="15"/>
        <v>52.813565736780106</v>
      </c>
      <c r="O90" s="27">
        <f t="shared" si="16"/>
        <v>52.81356573678012</v>
      </c>
      <c r="P90" s="28">
        <v>0.36</v>
      </c>
      <c r="Q90" s="28">
        <f t="shared" si="17"/>
        <v>0.33988619546444288</v>
      </c>
      <c r="R90" s="28">
        <f t="shared" si="18"/>
        <v>0.35906889779460693</v>
      </c>
      <c r="S90" s="28">
        <f t="shared" si="19"/>
        <v>10414.461409386009</v>
      </c>
      <c r="T90" s="27">
        <v>1.69</v>
      </c>
      <c r="U90" s="27">
        <f t="shared" si="20"/>
        <v>1.7200509941732542</v>
      </c>
      <c r="V90" s="27">
        <f t="shared" si="21"/>
        <v>1.6471488404988439</v>
      </c>
      <c r="W90" s="27">
        <f t="shared" si="22"/>
        <v>1.6471488404988444</v>
      </c>
      <c r="X90" s="33">
        <v>6.95</v>
      </c>
      <c r="Y90" s="27">
        <f t="shared" si="23"/>
        <v>6.7480786415345895</v>
      </c>
      <c r="Z90" s="27">
        <f t="shared" si="24"/>
        <v>6.9418107465193994</v>
      </c>
      <c r="AA90" s="27">
        <f t="shared" si="25"/>
        <v>6.9418107465193977</v>
      </c>
      <c r="AB90" s="27">
        <v>2.2400000000000002</v>
      </c>
      <c r="AC90" s="27">
        <f t="shared" si="26"/>
        <v>2.2940624128158058</v>
      </c>
      <c r="AD90" s="27">
        <f t="shared" si="27"/>
        <v>2.2716505090628107</v>
      </c>
      <c r="AE90" s="27">
        <f t="shared" si="28"/>
        <v>2.2716505090628116</v>
      </c>
      <c r="AF90" s="23">
        <v>16</v>
      </c>
      <c r="AG90" s="23">
        <f t="shared" si="29"/>
        <v>88.939065943782225</v>
      </c>
      <c r="AH90" s="23">
        <f t="shared" si="30"/>
        <v>-29.283153197791904</v>
      </c>
      <c r="AI90" s="23">
        <f t="shared" si="31"/>
        <v>-29.283153197791705</v>
      </c>
      <c r="AJ90" s="28">
        <v>0.18</v>
      </c>
      <c r="AK90" s="28">
        <f t="shared" si="32"/>
        <v>0.18543497443916152</v>
      </c>
      <c r="AL90" s="28">
        <f t="shared" si="33"/>
        <v>0.17755267539899039</v>
      </c>
      <c r="AM90" s="28">
        <f t="shared" si="34"/>
        <v>0.17755267539899039</v>
      </c>
      <c r="AN90" s="27">
        <v>12.110450823360029</v>
      </c>
      <c r="AO90" s="27">
        <f t="shared" si="35"/>
        <v>12.06896301688071</v>
      </c>
      <c r="AP90" s="27">
        <f t="shared" si="36"/>
        <v>11.877544297730278</v>
      </c>
      <c r="AQ90" s="27">
        <f t="shared" si="37"/>
        <v>11.877544297730278</v>
      </c>
    </row>
    <row r="91" spans="1:43">
      <c r="A91" s="38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8"/>
      <c r="Q91" s="28"/>
      <c r="R91" s="28"/>
      <c r="S91" s="28"/>
      <c r="T91" s="27"/>
      <c r="U91" s="27"/>
      <c r="V91" s="27"/>
      <c r="W91" s="27"/>
      <c r="X91" s="33"/>
      <c r="Y91" s="27"/>
      <c r="Z91" s="27"/>
      <c r="AA91" s="27"/>
      <c r="AB91" s="27"/>
      <c r="AC91" s="27"/>
      <c r="AD91" s="27"/>
      <c r="AE91" s="27"/>
      <c r="AF91" s="23"/>
      <c r="AG91" s="23"/>
      <c r="AH91" s="23"/>
      <c r="AI91" s="23"/>
      <c r="AJ91" s="28"/>
      <c r="AK91" s="28"/>
      <c r="AL91" s="28"/>
      <c r="AM91" s="28"/>
      <c r="AN91" s="27"/>
      <c r="AO91" s="27"/>
      <c r="AP91" s="27"/>
      <c r="AQ91" s="27"/>
    </row>
    <row r="93" spans="1:43" s="36" customFormat="1" ht="40">
      <c r="A93" s="128" t="s">
        <v>158</v>
      </c>
      <c r="B93" s="152" t="s">
        <v>163</v>
      </c>
      <c r="C93" s="129"/>
      <c r="D93" s="129" t="s">
        <v>69</v>
      </c>
      <c r="E93" s="129" t="s">
        <v>127</v>
      </c>
      <c r="F93" s="129" t="s">
        <v>128</v>
      </c>
      <c r="G93" s="129" t="s">
        <v>143</v>
      </c>
      <c r="H93" s="129" t="s">
        <v>70</v>
      </c>
      <c r="I93" s="129" t="s">
        <v>129</v>
      </c>
      <c r="J93" s="129" t="s">
        <v>95</v>
      </c>
      <c r="K93" s="129" t="s">
        <v>143</v>
      </c>
      <c r="L93" s="129" t="s">
        <v>71</v>
      </c>
      <c r="M93" s="129" t="s">
        <v>130</v>
      </c>
      <c r="N93" s="129" t="s">
        <v>96</v>
      </c>
      <c r="O93" s="129" t="s">
        <v>143</v>
      </c>
      <c r="P93" s="129" t="s">
        <v>75</v>
      </c>
      <c r="Q93" s="129" t="s">
        <v>131</v>
      </c>
      <c r="R93" s="129" t="s">
        <v>97</v>
      </c>
      <c r="S93" s="129" t="s">
        <v>143</v>
      </c>
      <c r="T93" s="129" t="s">
        <v>60</v>
      </c>
      <c r="U93" s="129" t="s">
        <v>124</v>
      </c>
      <c r="V93" s="129" t="s">
        <v>98</v>
      </c>
      <c r="W93" s="129" t="s">
        <v>143</v>
      </c>
      <c r="X93" s="129" t="s">
        <v>51</v>
      </c>
      <c r="Y93" s="129" t="s">
        <v>115</v>
      </c>
      <c r="Z93" s="129" t="s">
        <v>99</v>
      </c>
      <c r="AA93" s="129" t="s">
        <v>143</v>
      </c>
      <c r="AB93" s="129" t="s">
        <v>61</v>
      </c>
      <c r="AC93" s="129" t="s">
        <v>125</v>
      </c>
      <c r="AD93" s="129" t="s">
        <v>100</v>
      </c>
      <c r="AE93" s="129" t="s">
        <v>143</v>
      </c>
      <c r="AF93" s="129" t="s">
        <v>68</v>
      </c>
      <c r="AG93" s="129" t="s">
        <v>80</v>
      </c>
      <c r="AH93" s="129" t="s">
        <v>101</v>
      </c>
      <c r="AI93" s="129" t="s">
        <v>143</v>
      </c>
      <c r="AJ93" s="129" t="s">
        <v>62</v>
      </c>
      <c r="AK93" s="129" t="s">
        <v>132</v>
      </c>
      <c r="AL93" s="129" t="s">
        <v>102</v>
      </c>
      <c r="AM93" s="129" t="s">
        <v>143</v>
      </c>
      <c r="AN93" s="129" t="s">
        <v>52</v>
      </c>
      <c r="AO93" s="129" t="s">
        <v>116</v>
      </c>
      <c r="AP93" s="129" t="s">
        <v>103</v>
      </c>
      <c r="AQ93" s="129" t="s">
        <v>143</v>
      </c>
    </row>
    <row r="94" spans="1:43">
      <c r="A94" s="38" t="s">
        <v>76</v>
      </c>
      <c r="B94" s="6" t="s">
        <v>164</v>
      </c>
      <c r="D94" s="153">
        <f t="shared" ref="D94:AQ94" si="41">AVERAGE(D61:D70)</f>
        <v>9.68</v>
      </c>
      <c r="E94" s="27">
        <f t="shared" si="41"/>
        <v>10.861072615667254</v>
      </c>
      <c r="F94" s="27">
        <f t="shared" si="41"/>
        <v>9.785805397077036</v>
      </c>
      <c r="G94" s="27">
        <f t="shared" si="41"/>
        <v>9.7980713642608599</v>
      </c>
      <c r="H94" s="153">
        <f t="shared" si="41"/>
        <v>15.349999999999998</v>
      </c>
      <c r="I94" s="27">
        <f t="shared" si="41"/>
        <v>15.906551864306104</v>
      </c>
      <c r="J94" s="27">
        <f t="shared" si="41"/>
        <v>15.195925469896569</v>
      </c>
      <c r="K94" s="27">
        <f t="shared" si="41"/>
        <v>15.195925469896569</v>
      </c>
      <c r="L94" s="153">
        <f t="shared" si="41"/>
        <v>47.769999999999996</v>
      </c>
      <c r="M94" s="27">
        <f t="shared" si="41"/>
        <v>47.169695460162124</v>
      </c>
      <c r="N94" s="27">
        <f t="shared" si="41"/>
        <v>48.452629590030725</v>
      </c>
      <c r="O94" s="27">
        <f t="shared" si="41"/>
        <v>48.452629590030739</v>
      </c>
      <c r="P94" s="153">
        <f t="shared" si="41"/>
        <v>4.5999999999999992E-2</v>
      </c>
      <c r="Q94" s="27">
        <f t="shared" si="41"/>
        <v>5.2059719944139937E-2</v>
      </c>
      <c r="R94" s="27">
        <f t="shared" si="41"/>
        <v>5.2267918196645544E-2</v>
      </c>
      <c r="S94" s="27">
        <f t="shared" si="41"/>
        <v>1576.0336665004393</v>
      </c>
      <c r="T94" s="154">
        <f t="shared" si="41"/>
        <v>2.7000000000000003E-2</v>
      </c>
      <c r="U94" s="28">
        <f t="shared" si="41"/>
        <v>1.1596199574858659E-2</v>
      </c>
      <c r="V94" s="28">
        <f t="shared" si="41"/>
        <v>4.3720910809557943E-2</v>
      </c>
      <c r="W94" s="28">
        <f t="shared" si="41"/>
        <v>4.3720910809557943E-2</v>
      </c>
      <c r="X94" s="153">
        <f t="shared" si="41"/>
        <v>13.239999999999998</v>
      </c>
      <c r="Y94" s="27">
        <f t="shared" si="41"/>
        <v>13.579069624285333</v>
      </c>
      <c r="Z94" s="27">
        <f t="shared" si="41"/>
        <v>13.355135239165</v>
      </c>
      <c r="AA94" s="27">
        <f t="shared" si="41"/>
        <v>13.355135239164998</v>
      </c>
      <c r="AB94" s="153">
        <f t="shared" si="41"/>
        <v>0.96000000000000019</v>
      </c>
      <c r="AC94" s="27">
        <f t="shared" si="41"/>
        <v>0.93006805122532799</v>
      </c>
      <c r="AD94" s="27">
        <f t="shared" si="41"/>
        <v>0.95029123803878224</v>
      </c>
      <c r="AE94" s="27">
        <f t="shared" si="41"/>
        <v>0.95029123803878213</v>
      </c>
      <c r="AF94" s="155">
        <f t="shared" si="41"/>
        <v>382</v>
      </c>
      <c r="AG94" s="23">
        <f t="shared" si="41"/>
        <v>368.63327489895926</v>
      </c>
      <c r="AH94" s="23">
        <f t="shared" si="41"/>
        <v>379.68130142979857</v>
      </c>
      <c r="AI94" s="23">
        <f t="shared" si="41"/>
        <v>379.68130142979874</v>
      </c>
      <c r="AJ94" s="154">
        <f t="shared" si="41"/>
        <v>0.17100000000000001</v>
      </c>
      <c r="AK94" s="28">
        <f t="shared" si="41"/>
        <v>0.17327606175813867</v>
      </c>
      <c r="AL94" s="28">
        <f t="shared" si="41"/>
        <v>0.17301536729195141</v>
      </c>
      <c r="AM94" s="28">
        <f t="shared" si="41"/>
        <v>0.17301536729195141</v>
      </c>
      <c r="AN94" s="153">
        <f t="shared" si="41"/>
        <v>10.251681814091601</v>
      </c>
      <c r="AO94" s="27">
        <f t="shared" si="41"/>
        <v>10.415816168719864</v>
      </c>
      <c r="AP94" s="27">
        <f t="shared" si="41"/>
        <v>10.562727719391773</v>
      </c>
      <c r="AQ94" s="27">
        <f t="shared" si="41"/>
        <v>10.562727719391773</v>
      </c>
    </row>
    <row r="95" spans="1:43">
      <c r="A95" s="38" t="s">
        <v>77</v>
      </c>
      <c r="B95" s="6" t="s">
        <v>165</v>
      </c>
      <c r="D95" s="153">
        <f t="shared" ref="D95:AQ95" si="42">AVERAGE(D71:D80)</f>
        <v>7.2300000000000022</v>
      </c>
      <c r="E95" s="27">
        <f t="shared" si="42"/>
        <v>7.2117262831379376</v>
      </c>
      <c r="F95" s="27">
        <f t="shared" si="42"/>
        <v>6.9148949106187816</v>
      </c>
      <c r="G95" s="27">
        <f t="shared" si="42"/>
        <v>6.8978014375767076</v>
      </c>
      <c r="H95" s="153">
        <f t="shared" si="42"/>
        <v>13.8</v>
      </c>
      <c r="I95" s="27">
        <f t="shared" si="42"/>
        <v>13.257362828680613</v>
      </c>
      <c r="J95" s="27">
        <f t="shared" si="42"/>
        <v>13.673296514546925</v>
      </c>
      <c r="K95" s="27">
        <f t="shared" si="42"/>
        <v>13.673296514546923</v>
      </c>
      <c r="L95" s="153">
        <f t="shared" si="42"/>
        <v>49.94</v>
      </c>
      <c r="M95" s="27">
        <f t="shared" si="42"/>
        <v>48.984313108635959</v>
      </c>
      <c r="N95" s="27">
        <f t="shared" si="42"/>
        <v>49.568625847313648</v>
      </c>
      <c r="O95" s="27">
        <f t="shared" si="42"/>
        <v>49.568625847313655</v>
      </c>
      <c r="P95" s="153">
        <f t="shared" si="42"/>
        <v>0.27300000000000008</v>
      </c>
      <c r="Q95" s="27">
        <f t="shared" si="42"/>
        <v>0.24499942594918847</v>
      </c>
      <c r="R95" s="27">
        <f t="shared" si="42"/>
        <v>0.25792686843284818</v>
      </c>
      <c r="S95" s="27">
        <f t="shared" si="42"/>
        <v>7380.1583018757474</v>
      </c>
      <c r="T95" s="153">
        <f t="shared" si="42"/>
        <v>0.51999999999999991</v>
      </c>
      <c r="U95" s="27">
        <f t="shared" si="42"/>
        <v>0.4962622658344002</v>
      </c>
      <c r="V95" s="27">
        <f t="shared" si="42"/>
        <v>0.4985922423017472</v>
      </c>
      <c r="W95" s="27">
        <f t="shared" si="42"/>
        <v>0.49859224230174748</v>
      </c>
      <c r="X95" s="153">
        <f t="shared" si="42"/>
        <v>11.400000000000002</v>
      </c>
      <c r="Y95" s="27">
        <f t="shared" si="42"/>
        <v>11.26421638804745</v>
      </c>
      <c r="Z95" s="27">
        <f t="shared" si="42"/>
        <v>11.181818806112684</v>
      </c>
      <c r="AA95" s="27">
        <f t="shared" si="42"/>
        <v>11.181818806112684</v>
      </c>
      <c r="AB95" s="153">
        <f t="shared" si="42"/>
        <v>2.7100000000000004</v>
      </c>
      <c r="AC95" s="27">
        <f t="shared" si="42"/>
        <v>2.674456860778768</v>
      </c>
      <c r="AD95" s="27">
        <f t="shared" si="42"/>
        <v>2.6401547673031671</v>
      </c>
      <c r="AE95" s="27">
        <f t="shared" si="42"/>
        <v>2.6401547673031684</v>
      </c>
      <c r="AF95" s="155">
        <f t="shared" si="42"/>
        <v>289</v>
      </c>
      <c r="AG95" s="23">
        <f t="shared" si="42"/>
        <v>300.44634025909488</v>
      </c>
      <c r="AH95" s="23">
        <f t="shared" si="42"/>
        <v>279.9794425965747</v>
      </c>
      <c r="AI95" s="23">
        <f t="shared" si="42"/>
        <v>279.97944259657481</v>
      </c>
      <c r="AJ95" s="154">
        <f t="shared" si="42"/>
        <v>0.16799999999999998</v>
      </c>
      <c r="AK95" s="28">
        <f t="shared" si="42"/>
        <v>0.16037652025367566</v>
      </c>
      <c r="AL95" s="28">
        <f t="shared" si="42"/>
        <v>0.16820168075757599</v>
      </c>
      <c r="AM95" s="28">
        <f t="shared" si="42"/>
        <v>0.16820168075757599</v>
      </c>
      <c r="AN95" s="153">
        <f t="shared" si="42"/>
        <v>11.117568613335717</v>
      </c>
      <c r="AO95" s="27">
        <f t="shared" si="42"/>
        <v>10.787763290033034</v>
      </c>
      <c r="AP95" s="27">
        <f t="shared" si="42"/>
        <v>10.858552764766241</v>
      </c>
      <c r="AQ95" s="27">
        <f t="shared" si="42"/>
        <v>10.858552764766241</v>
      </c>
    </row>
    <row r="96" spans="1:43">
      <c r="A96" s="38" t="s">
        <v>78</v>
      </c>
      <c r="D96" s="153">
        <f t="shared" ref="D96:AQ96" si="43">AVERAGE(D81:D90)</f>
        <v>3.48</v>
      </c>
      <c r="E96" s="27">
        <f t="shared" si="43"/>
        <v>3.1244240840881674</v>
      </c>
      <c r="F96" s="27">
        <f t="shared" si="43"/>
        <v>3.6994481770545873</v>
      </c>
      <c r="G96" s="27">
        <f t="shared" si="43"/>
        <v>3.6494718549585534</v>
      </c>
      <c r="H96" s="153">
        <f t="shared" si="43"/>
        <v>13.650000000000002</v>
      </c>
      <c r="I96" s="27">
        <f t="shared" si="43"/>
        <v>13.705349297711285</v>
      </c>
      <c r="J96" s="27">
        <f t="shared" si="43"/>
        <v>13.930778015556495</v>
      </c>
      <c r="K96" s="27">
        <f t="shared" si="43"/>
        <v>13.930778015556495</v>
      </c>
      <c r="L96" s="153">
        <f t="shared" si="43"/>
        <v>54.11</v>
      </c>
      <c r="M96" s="27">
        <f t="shared" si="43"/>
        <v>55.862515455557414</v>
      </c>
      <c r="N96" s="27">
        <f t="shared" si="43"/>
        <v>53.798744562655564</v>
      </c>
      <c r="O96" s="27">
        <f t="shared" si="43"/>
        <v>53.798744562655564</v>
      </c>
      <c r="P96" s="153">
        <f t="shared" si="43"/>
        <v>0.35999999999999993</v>
      </c>
      <c r="Q96" s="27">
        <f t="shared" si="43"/>
        <v>0.34902035598908299</v>
      </c>
      <c r="R96" s="27">
        <f t="shared" si="43"/>
        <v>0.36880521337050653</v>
      </c>
      <c r="S96" s="27">
        <f t="shared" si="43"/>
        <v>10574.83853746875</v>
      </c>
      <c r="T96" s="153">
        <f t="shared" si="43"/>
        <v>1.69</v>
      </c>
      <c r="U96" s="27">
        <f t="shared" si="43"/>
        <v>1.7707028092243537</v>
      </c>
      <c r="V96" s="27">
        <f t="shared" si="43"/>
        <v>1.6946868468886944</v>
      </c>
      <c r="W96" s="27">
        <f t="shared" si="43"/>
        <v>1.6946868468886951</v>
      </c>
      <c r="X96" s="153">
        <f t="shared" si="43"/>
        <v>6.9500000000000011</v>
      </c>
      <c r="Y96" s="27">
        <f t="shared" si="43"/>
        <v>6.8665580206880792</v>
      </c>
      <c r="Z96" s="27">
        <f t="shared" si="43"/>
        <v>7.0530459547223145</v>
      </c>
      <c r="AA96" s="27">
        <f t="shared" si="43"/>
        <v>7.0530459547223145</v>
      </c>
      <c r="AB96" s="153">
        <f t="shared" si="43"/>
        <v>2.2400000000000007</v>
      </c>
      <c r="AC96" s="27">
        <f t="shared" si="43"/>
        <v>2.3435115563494975</v>
      </c>
      <c r="AD96" s="27">
        <f t="shared" si="43"/>
        <v>2.3195539946580532</v>
      </c>
      <c r="AE96" s="27">
        <f t="shared" si="43"/>
        <v>2.3195539946580541</v>
      </c>
      <c r="AF96" s="155">
        <f t="shared" si="43"/>
        <v>16</v>
      </c>
      <c r="AG96" s="23">
        <f t="shared" si="43"/>
        <v>127.66360486919481</v>
      </c>
      <c r="AH96" s="23">
        <f t="shared" si="43"/>
        <v>27.339255973626599</v>
      </c>
      <c r="AI96" s="23">
        <f t="shared" si="43"/>
        <v>27.339255973626763</v>
      </c>
      <c r="AJ96" s="154">
        <f t="shared" si="43"/>
        <v>0.17999999999999997</v>
      </c>
      <c r="AK96" s="28">
        <f t="shared" si="43"/>
        <v>0.18605206113812647</v>
      </c>
      <c r="AL96" s="28">
        <f t="shared" si="43"/>
        <v>0.17778295195047261</v>
      </c>
      <c r="AM96" s="28">
        <f t="shared" si="43"/>
        <v>0.17778295195047261</v>
      </c>
      <c r="AN96" s="153">
        <f t="shared" si="43"/>
        <v>12.110450823360013</v>
      </c>
      <c r="AO96" s="27">
        <f t="shared" si="43"/>
        <v>12.296382848204088</v>
      </c>
      <c r="AP96" s="27">
        <f t="shared" si="43"/>
        <v>12.058420766629327</v>
      </c>
      <c r="AQ96" s="27">
        <f t="shared" si="43"/>
        <v>12.058420766629327</v>
      </c>
    </row>
    <row r="97" s="24" customFormat="1" ht="16" thickBot="1"/>
    <row r="98" ht="16" thickTop="1"/>
    <row r="120" spans="1:36" s="24" customFormat="1" ht="16" thickBot="1"/>
    <row r="121" spans="1:36" ht="16" thickTop="1"/>
    <row r="122" spans="1:36" ht="21">
      <c r="A122" s="35"/>
      <c r="D122" s="35"/>
      <c r="I122" s="35"/>
      <c r="N122" s="35"/>
      <c r="S122" s="35"/>
      <c r="X122" s="35"/>
      <c r="AD122" s="35"/>
      <c r="AJ122" s="35"/>
    </row>
  </sheetData>
  <sortState xmlns:xlrd2="http://schemas.microsoft.com/office/spreadsheetml/2017/richdata2" ref="A2:AJ75">
    <sortCondition ref="B12:B75"/>
  </sortState>
  <pageMargins left="0.7" right="0.7" top="0.75" bottom="0.75" header="0.3" footer="0.3"/>
  <ignoredErrors>
    <ignoredError sqref="E37:F37 E38:E39 F38:F39 I37:J39 M37:N39 Q37:R39 U37:V39 Y37:AT38 Y39:AE39 AG39:AT39" formulaRange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27291-5969-8149-830C-FBC8D3A23C68}">
  <dimension ref="A1:BU136"/>
  <sheetViews>
    <sheetView zoomScale="110" zoomScaleNormal="110" workbookViewId="0">
      <selection activeCell="BI61" sqref="BI61:BK91"/>
    </sheetView>
  </sheetViews>
  <sheetFormatPr baseColWidth="10" defaultColWidth="8.83203125" defaultRowHeight="15"/>
  <cols>
    <col min="1" max="1" width="17.83203125" style="38" customWidth="1"/>
    <col min="2" max="2" width="18" style="6" customWidth="1"/>
    <col min="3" max="3" width="9.1640625" style="6" customWidth="1"/>
    <col min="4" max="5" width="9" style="6" bestFit="1" customWidth="1"/>
    <col min="6" max="6" width="10" style="6" bestFit="1" customWidth="1"/>
    <col min="7" max="7" width="10.33203125" style="6" customWidth="1"/>
    <col min="8" max="9" width="9" style="6" bestFit="1" customWidth="1"/>
    <col min="10" max="10" width="10.5" style="6" customWidth="1"/>
    <col min="11" max="13" width="9" style="6" bestFit="1" customWidth="1"/>
    <col min="14" max="14" width="9.83203125" style="6" bestFit="1" customWidth="1"/>
    <col min="15" max="16" width="9.1640625" style="6" bestFit="1" customWidth="1"/>
    <col min="17" max="17" width="9.83203125" style="6" bestFit="1" customWidth="1"/>
    <col min="18" max="18" width="11" style="6" customWidth="1"/>
    <col min="19" max="20" width="9" style="6" bestFit="1" customWidth="1"/>
    <col min="21" max="21" width="10.83203125" style="6" customWidth="1"/>
    <col min="22" max="22" width="11.33203125" style="6" customWidth="1"/>
    <col min="23" max="24" width="9" style="6" bestFit="1" customWidth="1"/>
    <col min="25" max="25" width="9.33203125" style="6" customWidth="1"/>
    <col min="26" max="26" width="11" style="6" customWidth="1"/>
    <col min="27" max="27" width="10.1640625" style="6" customWidth="1"/>
    <col min="28" max="30" width="9" style="6" bestFit="1" customWidth="1"/>
    <col min="31" max="31" width="10" style="6" customWidth="1"/>
    <col min="32" max="33" width="9" style="6" bestFit="1" customWidth="1"/>
    <col min="34" max="34" width="10" style="6" customWidth="1"/>
    <col min="35" max="36" width="9" style="6" bestFit="1" customWidth="1"/>
    <col min="37" max="37" width="10.1640625" style="6" customWidth="1"/>
    <col min="38" max="38" width="10.6640625" style="6" customWidth="1"/>
    <col min="39" max="41" width="9" style="6" bestFit="1" customWidth="1"/>
    <col min="42" max="42" width="10.83203125" style="6" customWidth="1"/>
    <col min="43" max="45" width="9" style="6" bestFit="1" customWidth="1"/>
    <col min="46" max="46" width="11.83203125" style="6" customWidth="1"/>
    <col min="47" max="48" width="9" style="6" bestFit="1" customWidth="1"/>
    <col min="49" max="49" width="9.83203125" style="6" customWidth="1"/>
    <col min="50" max="50" width="10.6640625" style="6" customWidth="1"/>
    <col min="51" max="53" width="9" style="6" bestFit="1" customWidth="1"/>
    <col min="54" max="54" width="11" style="6" customWidth="1"/>
    <col min="55" max="57" width="9" style="6" bestFit="1" customWidth="1"/>
    <col min="58" max="58" width="10.5" style="6" customWidth="1"/>
    <col min="59" max="59" width="10" style="6" customWidth="1"/>
    <col min="60" max="60" width="8.83203125" style="6"/>
    <col min="61" max="61" width="11.1640625" style="6" customWidth="1"/>
    <col min="62" max="62" width="10.5" style="6" customWidth="1"/>
    <col min="63" max="63" width="10.6640625" style="6" customWidth="1"/>
    <col min="64" max="66" width="8.83203125" style="6"/>
    <col min="67" max="67" width="10.6640625" style="6" customWidth="1"/>
    <col min="68" max="68" width="8.83203125" style="6"/>
    <col min="69" max="69" width="10.33203125" style="6" customWidth="1"/>
    <col min="70" max="16384" width="8.83203125" style="6"/>
  </cols>
  <sheetData>
    <row r="1" spans="1:73" s="139" customFormat="1" ht="42" customHeight="1">
      <c r="A1" s="162" t="s">
        <v>173</v>
      </c>
      <c r="B1" s="162" t="s">
        <v>174</v>
      </c>
      <c r="C1" s="164" t="s">
        <v>50</v>
      </c>
      <c r="D1" s="165" t="s">
        <v>161</v>
      </c>
      <c r="E1" s="165" t="s">
        <v>60</v>
      </c>
      <c r="F1" s="165" t="s">
        <v>145</v>
      </c>
      <c r="G1" s="165" t="s">
        <v>21</v>
      </c>
      <c r="H1" s="165" t="s">
        <v>22</v>
      </c>
      <c r="I1" s="165" t="s">
        <v>51</v>
      </c>
      <c r="J1" s="165" t="s">
        <v>145</v>
      </c>
      <c r="K1" s="165" t="s">
        <v>3</v>
      </c>
      <c r="L1" s="165" t="s">
        <v>4</v>
      </c>
      <c r="M1" s="165" t="s">
        <v>61</v>
      </c>
      <c r="N1" s="165" t="s">
        <v>145</v>
      </c>
      <c r="O1" s="165" t="s">
        <v>23</v>
      </c>
      <c r="P1" s="165" t="s">
        <v>24</v>
      </c>
      <c r="Q1" s="165" t="s">
        <v>68</v>
      </c>
      <c r="R1" s="165" t="s">
        <v>145</v>
      </c>
      <c r="S1" s="165" t="s">
        <v>45</v>
      </c>
      <c r="T1" s="165" t="s">
        <v>46</v>
      </c>
      <c r="U1" s="165" t="s">
        <v>62</v>
      </c>
      <c r="V1" s="165" t="s">
        <v>145</v>
      </c>
      <c r="W1" s="165" t="s">
        <v>25</v>
      </c>
      <c r="X1" s="165" t="s">
        <v>26</v>
      </c>
      <c r="Y1" s="165" t="s">
        <v>52</v>
      </c>
      <c r="Z1" s="165" t="s">
        <v>145</v>
      </c>
      <c r="AA1" s="165" t="s">
        <v>5</v>
      </c>
      <c r="AB1" s="165" t="s">
        <v>6</v>
      </c>
      <c r="AC1" s="165" t="s">
        <v>63</v>
      </c>
      <c r="AD1" s="165" t="s">
        <v>145</v>
      </c>
      <c r="AE1" s="165" t="s">
        <v>27</v>
      </c>
      <c r="AF1" s="165" t="s">
        <v>28</v>
      </c>
      <c r="AG1" s="165" t="s">
        <v>53</v>
      </c>
      <c r="AH1" s="165" t="s">
        <v>145</v>
      </c>
      <c r="AI1" s="165" t="s">
        <v>7</v>
      </c>
      <c r="AJ1" s="165" t="s">
        <v>8</v>
      </c>
      <c r="AK1" s="165" t="s">
        <v>64</v>
      </c>
      <c r="AL1" s="165" t="s">
        <v>145</v>
      </c>
      <c r="AM1" s="165" t="s">
        <v>29</v>
      </c>
      <c r="AN1" s="165" t="s">
        <v>30</v>
      </c>
      <c r="AO1" s="165" t="s">
        <v>65</v>
      </c>
      <c r="AP1" s="165" t="s">
        <v>145</v>
      </c>
      <c r="AQ1" s="165" t="s">
        <v>31</v>
      </c>
      <c r="AR1" s="165" t="s">
        <v>32</v>
      </c>
      <c r="AS1" s="165" t="s">
        <v>54</v>
      </c>
      <c r="AT1" s="165" t="s">
        <v>145</v>
      </c>
      <c r="AU1" s="165" t="s">
        <v>9</v>
      </c>
      <c r="AV1" s="165" t="s">
        <v>10</v>
      </c>
      <c r="AW1" s="165" t="s">
        <v>55</v>
      </c>
      <c r="AX1" s="165" t="s">
        <v>145</v>
      </c>
      <c r="AY1" s="165" t="s">
        <v>11</v>
      </c>
      <c r="AZ1" s="165" t="s">
        <v>12</v>
      </c>
      <c r="BA1" s="165" t="s">
        <v>56</v>
      </c>
      <c r="BB1" s="165" t="s">
        <v>145</v>
      </c>
      <c r="BC1" s="165" t="s">
        <v>13</v>
      </c>
      <c r="BD1" s="165" t="s">
        <v>14</v>
      </c>
      <c r="BE1" s="165" t="s">
        <v>66</v>
      </c>
      <c r="BF1" s="165" t="s">
        <v>145</v>
      </c>
      <c r="BG1" s="165" t="s">
        <v>15</v>
      </c>
      <c r="BH1" s="165" t="s">
        <v>16</v>
      </c>
      <c r="BI1" s="165" t="s">
        <v>67</v>
      </c>
      <c r="BJ1" s="165" t="s">
        <v>145</v>
      </c>
      <c r="BK1" s="165" t="s">
        <v>17</v>
      </c>
      <c r="BL1" s="165" t="s">
        <v>18</v>
      </c>
      <c r="BM1" s="165"/>
      <c r="BN1" s="165" t="s">
        <v>144</v>
      </c>
      <c r="BO1" s="165" t="s">
        <v>33</v>
      </c>
      <c r="BP1" s="165" t="s">
        <v>34</v>
      </c>
      <c r="BQ1" s="165" t="s">
        <v>35</v>
      </c>
      <c r="BR1" s="165" t="s">
        <v>36</v>
      </c>
      <c r="BS1" s="165" t="s">
        <v>81</v>
      </c>
      <c r="BT1" s="165" t="s">
        <v>82</v>
      </c>
      <c r="BU1" s="165" t="s">
        <v>83</v>
      </c>
    </row>
    <row r="2" spans="1:73">
      <c r="A2" s="38" t="s">
        <v>76</v>
      </c>
      <c r="C2" s="6" t="s">
        <v>76</v>
      </c>
      <c r="D2" s="6">
        <v>131168</v>
      </c>
      <c r="E2" s="27">
        <v>2.7E-2</v>
      </c>
      <c r="F2" s="23">
        <f>G2/$BN2</f>
        <v>191.50614135176858</v>
      </c>
      <c r="G2" s="6">
        <v>113</v>
      </c>
      <c r="H2" s="6">
        <v>22</v>
      </c>
      <c r="I2" s="27">
        <v>13.24</v>
      </c>
      <c r="J2" s="23">
        <f>K2/$BN2</f>
        <v>37847.036713873415</v>
      </c>
      <c r="K2" s="6">
        <v>22332</v>
      </c>
      <c r="L2" s="6">
        <v>170</v>
      </c>
      <c r="M2" s="27">
        <v>0.96</v>
      </c>
      <c r="N2" s="23">
        <f>O2/$BN2</f>
        <v>4955.4332505537286</v>
      </c>
      <c r="O2" s="6">
        <v>2924</v>
      </c>
      <c r="P2" s="6">
        <v>61</v>
      </c>
      <c r="Q2" s="6">
        <v>382</v>
      </c>
      <c r="R2" s="23">
        <f>S2/$BN2</f>
        <v>1118.5314450634271</v>
      </c>
      <c r="S2" s="6">
        <v>660</v>
      </c>
      <c r="T2" s="6">
        <v>37</v>
      </c>
      <c r="U2" s="27">
        <v>0.17100000000000001</v>
      </c>
      <c r="V2" s="23">
        <f>W2/$BN2</f>
        <v>4072.4713067991142</v>
      </c>
      <c r="W2" s="6">
        <v>2403</v>
      </c>
      <c r="X2" s="6">
        <v>62</v>
      </c>
      <c r="Y2" s="27">
        <v>10.251681814091601</v>
      </c>
      <c r="Z2" s="23">
        <f>AA2/$BN2</f>
        <v>386140.78126048727</v>
      </c>
      <c r="AA2" s="6">
        <v>227846</v>
      </c>
      <c r="AB2" s="6">
        <v>646</v>
      </c>
      <c r="AC2" s="6">
        <v>51.4</v>
      </c>
      <c r="AD2" s="23">
        <f>AE2/$BN2</f>
        <v>3718.2696825290291</v>
      </c>
      <c r="AE2" s="6">
        <v>2194</v>
      </c>
      <c r="AF2" s="6">
        <v>110</v>
      </c>
      <c r="AG2" s="6">
        <v>166</v>
      </c>
      <c r="AH2" s="23">
        <f>AI2/$BN2</f>
        <v>7148.4327807235386</v>
      </c>
      <c r="AI2" s="6">
        <v>4218</v>
      </c>
      <c r="AJ2" s="6">
        <v>72</v>
      </c>
      <c r="AK2" s="6">
        <v>126</v>
      </c>
      <c r="AL2" s="23">
        <f>AM2/$BN2</f>
        <v>1857.4400966507819</v>
      </c>
      <c r="AM2" s="6">
        <v>1096</v>
      </c>
      <c r="AN2" s="6">
        <v>43</v>
      </c>
      <c r="AO2" s="6">
        <v>71</v>
      </c>
      <c r="AP2" s="23">
        <f>AQ2/$BN2</f>
        <v>1721.8605275521847</v>
      </c>
      <c r="AQ2" s="6">
        <v>1016</v>
      </c>
      <c r="AR2" s="6">
        <v>39</v>
      </c>
      <c r="AS2" s="6">
        <v>0.27</v>
      </c>
      <c r="AT2" s="23">
        <f>AU2/$BN2</f>
        <v>2986.140009396604</v>
      </c>
      <c r="AU2" s="6">
        <v>1762</v>
      </c>
      <c r="AV2" s="6">
        <v>62</v>
      </c>
      <c r="AW2" s="6">
        <v>108</v>
      </c>
      <c r="AX2" s="23">
        <f>AY2/$BN2</f>
        <v>8756.7454191556481</v>
      </c>
      <c r="AY2" s="6">
        <v>5167</v>
      </c>
      <c r="AZ2" s="6">
        <v>88</v>
      </c>
      <c r="BA2" s="6">
        <v>16</v>
      </c>
      <c r="BB2" s="23">
        <f>BC2/$BN2</f>
        <v>962.61494060004031</v>
      </c>
      <c r="BC2" s="6">
        <v>568</v>
      </c>
      <c r="BD2" s="6">
        <v>67</v>
      </c>
      <c r="BE2" s="6">
        <v>22</v>
      </c>
      <c r="BF2" s="23">
        <f>BG2/$BN2</f>
        <v>2291.2947177662932</v>
      </c>
      <c r="BG2" s="6">
        <v>1352</v>
      </c>
      <c r="BH2" s="6">
        <v>157</v>
      </c>
      <c r="BI2" s="6">
        <v>2</v>
      </c>
      <c r="BJ2" s="23">
        <f>BK2/$BN2</f>
        <v>435.54936572924362</v>
      </c>
      <c r="BK2" s="6">
        <v>257</v>
      </c>
      <c r="BL2" s="6">
        <v>132</v>
      </c>
      <c r="BN2" s="6">
        <f>BO2/BQ2</f>
        <v>0.59005940594059403</v>
      </c>
      <c r="BO2" s="6">
        <v>14899</v>
      </c>
      <c r="BP2" s="6">
        <v>254</v>
      </c>
      <c r="BQ2" s="6">
        <v>25250</v>
      </c>
      <c r="BR2" s="6">
        <v>290</v>
      </c>
      <c r="BS2" s="64">
        <f t="shared" ref="BS2:BS31" si="0">BO$41/BO2</f>
        <v>0.98789627939235292</v>
      </c>
      <c r="BT2" s="64">
        <f t="shared" ref="BT2:BT31" si="1">BQ$37/BQ2</f>
        <v>0.948269306930693</v>
      </c>
      <c r="BU2" s="60">
        <f>BS2/BT2</f>
        <v>1.0417887325594481</v>
      </c>
    </row>
    <row r="3" spans="1:73">
      <c r="A3" s="38" t="s">
        <v>76</v>
      </c>
      <c r="C3" s="6" t="s">
        <v>76</v>
      </c>
      <c r="D3" s="6">
        <v>131097</v>
      </c>
      <c r="E3" s="27">
        <v>2.7E-2</v>
      </c>
      <c r="F3" s="23">
        <f t="shared" ref="F3:F31" si="2">G3/$BN3</f>
        <v>98.105148658448144</v>
      </c>
      <c r="G3" s="6">
        <v>59</v>
      </c>
      <c r="H3" s="6">
        <v>23</v>
      </c>
      <c r="I3" s="27">
        <v>13.24</v>
      </c>
      <c r="J3" s="23">
        <f t="shared" ref="J3:J31" si="3">K3/$BN3</f>
        <v>36829.337926033353</v>
      </c>
      <c r="K3" s="6">
        <v>22149</v>
      </c>
      <c r="L3" s="6">
        <v>169</v>
      </c>
      <c r="M3" s="27">
        <v>0.96</v>
      </c>
      <c r="N3" s="23">
        <f t="shared" ref="N3:N31" si="4">O3/$BN3</f>
        <v>4985.0717911530091</v>
      </c>
      <c r="O3" s="6">
        <v>2998</v>
      </c>
      <c r="P3" s="6">
        <v>62</v>
      </c>
      <c r="Q3" s="6">
        <v>382</v>
      </c>
      <c r="R3" s="23">
        <f t="shared" ref="R3:R31" si="5">S3/$BN3</f>
        <v>982.71428571428567</v>
      </c>
      <c r="S3" s="6">
        <v>591</v>
      </c>
      <c r="T3" s="6">
        <v>36</v>
      </c>
      <c r="U3" s="27">
        <v>0.17100000000000001</v>
      </c>
      <c r="V3" s="23">
        <f t="shared" ref="V3:V31" si="6">W3/$BN3</f>
        <v>4097.1370558375629</v>
      </c>
      <c r="W3" s="6">
        <v>2464</v>
      </c>
      <c r="X3" s="6">
        <v>62</v>
      </c>
      <c r="Y3" s="27">
        <v>10.251681814091601</v>
      </c>
      <c r="Z3" s="23">
        <f t="shared" ref="Z3:Z31" si="7">AA3/$BN3</f>
        <v>377684.86874546768</v>
      </c>
      <c r="AA3" s="6">
        <v>227138</v>
      </c>
      <c r="AB3" s="6">
        <v>645</v>
      </c>
      <c r="AC3" s="6">
        <v>51.4</v>
      </c>
      <c r="AD3" s="23">
        <f t="shared" ref="AD3:AD31" si="8">AE3/$BN3</f>
        <v>4065.5438723712832</v>
      </c>
      <c r="AE3" s="6">
        <v>2445</v>
      </c>
      <c r="AF3" s="6">
        <v>111</v>
      </c>
      <c r="AG3" s="6">
        <v>166</v>
      </c>
      <c r="AH3" s="23">
        <f t="shared" ref="AH3:AH31" si="9">AI3/$BN3</f>
        <v>7078.5358955765041</v>
      </c>
      <c r="AI3" s="6">
        <v>4257</v>
      </c>
      <c r="AJ3" s="6">
        <v>72</v>
      </c>
      <c r="AK3" s="6">
        <v>126</v>
      </c>
      <c r="AL3" s="23">
        <f t="shared" ref="AL3:AL31" si="10">AM3/$BN3</f>
        <v>1814.1138506163886</v>
      </c>
      <c r="AM3" s="6">
        <v>1091</v>
      </c>
      <c r="AN3" s="6">
        <v>42</v>
      </c>
      <c r="AO3" s="6">
        <v>71</v>
      </c>
      <c r="AP3" s="23">
        <f t="shared" ref="AP3:AP31" si="11">AQ3/$BN3</f>
        <v>1657.8107324147932</v>
      </c>
      <c r="AQ3" s="6">
        <v>997</v>
      </c>
      <c r="AR3" s="6">
        <v>40</v>
      </c>
      <c r="AS3" s="6">
        <v>0.27</v>
      </c>
      <c r="AT3" s="23">
        <f t="shared" ref="AT3:AT31" si="12">AU3/$BN3</f>
        <v>2702.0485859318346</v>
      </c>
      <c r="AU3" s="6">
        <v>1625</v>
      </c>
      <c r="AV3" s="6">
        <v>62</v>
      </c>
      <c r="AW3" s="6">
        <v>108</v>
      </c>
      <c r="AX3" s="23">
        <f t="shared" ref="AX3:AX31" si="13">AY3/$BN3</f>
        <v>8621.6134880348072</v>
      </c>
      <c r="AY3" s="6">
        <v>5185</v>
      </c>
      <c r="AZ3" s="6">
        <v>88</v>
      </c>
      <c r="BA3" s="6">
        <v>16</v>
      </c>
      <c r="BB3" s="23">
        <f t="shared" ref="BB3:BB31" si="14">BC3/$BN3</f>
        <v>1015.9702683103698</v>
      </c>
      <c r="BC3" s="6">
        <v>611</v>
      </c>
      <c r="BD3" s="6">
        <v>67</v>
      </c>
      <c r="BE3" s="6">
        <v>22</v>
      </c>
      <c r="BF3" s="23">
        <f t="shared" ref="BF3:BF31" si="15">BG3/$BN3</f>
        <v>2206.5344452501813</v>
      </c>
      <c r="BG3" s="6">
        <v>1327</v>
      </c>
      <c r="BH3" s="6">
        <v>158</v>
      </c>
      <c r="BI3" s="6">
        <v>2</v>
      </c>
      <c r="BJ3" s="23">
        <f t="shared" ref="BJ3:BJ31" si="16">BK3/$BN3</f>
        <v>342.53662073966643</v>
      </c>
      <c r="BK3" s="6">
        <v>206</v>
      </c>
      <c r="BL3" s="6">
        <v>133</v>
      </c>
      <c r="BN3" s="6">
        <f t="shared" ref="BN3:BN31" si="17">BO3/BQ3</f>
        <v>0.60139555167902314</v>
      </c>
      <c r="BO3" s="6">
        <v>15169</v>
      </c>
      <c r="BP3" s="6">
        <v>254</v>
      </c>
      <c r="BQ3" s="6">
        <v>25223</v>
      </c>
      <c r="BR3" s="6">
        <v>289</v>
      </c>
      <c r="BS3" s="64">
        <f t="shared" si="0"/>
        <v>0.97031225965236112</v>
      </c>
      <c r="BT3" s="64">
        <f t="shared" si="1"/>
        <v>0.94928438330095544</v>
      </c>
      <c r="BU3" s="60">
        <f t="shared" ref="BU3:BU11" si="18">BS3/BT3</f>
        <v>1.0221512928278513</v>
      </c>
    </row>
    <row r="4" spans="1:73">
      <c r="A4" s="38" t="s">
        <v>76</v>
      </c>
      <c r="C4" s="6" t="s">
        <v>76</v>
      </c>
      <c r="D4" s="6">
        <v>131260</v>
      </c>
      <c r="E4" s="27">
        <v>2.7E-2</v>
      </c>
      <c r="F4" s="23">
        <f t="shared" si="2"/>
        <v>88.836370919286992</v>
      </c>
      <c r="G4" s="6">
        <v>52</v>
      </c>
      <c r="H4" s="6">
        <v>24</v>
      </c>
      <c r="I4" s="27">
        <v>13.24</v>
      </c>
      <c r="J4" s="23">
        <f t="shared" si="3"/>
        <v>38249.182855998391</v>
      </c>
      <c r="K4" s="6">
        <v>22389</v>
      </c>
      <c r="L4" s="6">
        <v>170</v>
      </c>
      <c r="M4" s="27">
        <v>0.96</v>
      </c>
      <c r="N4" s="23">
        <f t="shared" si="4"/>
        <v>4810.83116362908</v>
      </c>
      <c r="O4" s="6">
        <v>2816</v>
      </c>
      <c r="P4" s="6">
        <v>60</v>
      </c>
      <c r="Q4" s="6">
        <v>382</v>
      </c>
      <c r="R4" s="23">
        <f t="shared" si="5"/>
        <v>1072.8700180252351</v>
      </c>
      <c r="S4" s="6">
        <v>628</v>
      </c>
      <c r="T4" s="6">
        <v>37</v>
      </c>
      <c r="U4" s="27">
        <v>0.17100000000000001</v>
      </c>
      <c r="V4" s="23">
        <f t="shared" si="6"/>
        <v>4236.8115361506107</v>
      </c>
      <c r="W4" s="6">
        <v>2480</v>
      </c>
      <c r="X4" s="6">
        <v>62</v>
      </c>
      <c r="Y4" s="27">
        <v>10.251681814091601</v>
      </c>
      <c r="Z4" s="23">
        <f t="shared" si="7"/>
        <v>388448.99058682151</v>
      </c>
      <c r="AA4" s="6">
        <v>227377</v>
      </c>
      <c r="AB4" s="6">
        <v>646</v>
      </c>
      <c r="AC4" s="6">
        <v>51.4</v>
      </c>
      <c r="AD4" s="23">
        <f t="shared" si="8"/>
        <v>4095.015021029441</v>
      </c>
      <c r="AE4" s="6">
        <v>2397</v>
      </c>
      <c r="AF4" s="6">
        <v>110</v>
      </c>
      <c r="AG4" s="6">
        <v>166</v>
      </c>
      <c r="AH4" s="23">
        <f t="shared" si="9"/>
        <v>7368.2936110554774</v>
      </c>
      <c r="AI4" s="6">
        <v>4313</v>
      </c>
      <c r="AJ4" s="6">
        <v>72</v>
      </c>
      <c r="AK4" s="6">
        <v>126</v>
      </c>
      <c r="AL4" s="23">
        <f t="shared" si="10"/>
        <v>2015.9022631684356</v>
      </c>
      <c r="AM4" s="6">
        <v>1180</v>
      </c>
      <c r="AN4" s="6">
        <v>42</v>
      </c>
      <c r="AO4" s="6">
        <v>71</v>
      </c>
      <c r="AP4" s="23">
        <f t="shared" si="11"/>
        <v>1863.855397556579</v>
      </c>
      <c r="AQ4" s="6">
        <v>1091</v>
      </c>
      <c r="AR4" s="6">
        <v>40</v>
      </c>
      <c r="AS4" s="6">
        <v>0.27</v>
      </c>
      <c r="AT4" s="23">
        <f t="shared" si="12"/>
        <v>3008.4778690166231</v>
      </c>
      <c r="AU4" s="6">
        <v>1761</v>
      </c>
      <c r="AV4" s="6">
        <v>61</v>
      </c>
      <c r="AW4" s="6">
        <v>108</v>
      </c>
      <c r="AX4" s="23">
        <f t="shared" si="13"/>
        <v>8861.4279991988769</v>
      </c>
      <c r="AY4" s="6">
        <v>5187</v>
      </c>
      <c r="AZ4" s="6">
        <v>87</v>
      </c>
      <c r="BA4" s="6">
        <v>16</v>
      </c>
      <c r="BB4" s="23">
        <f t="shared" si="14"/>
        <v>816.61125575806125</v>
      </c>
      <c r="BC4" s="6">
        <v>478</v>
      </c>
      <c r="BD4" s="6">
        <v>68</v>
      </c>
      <c r="BE4" s="6">
        <v>22</v>
      </c>
      <c r="BF4" s="23">
        <f t="shared" si="15"/>
        <v>2379.7897055878229</v>
      </c>
      <c r="BG4" s="6">
        <v>1393</v>
      </c>
      <c r="BH4" s="6">
        <v>158</v>
      </c>
      <c r="BI4" s="6">
        <v>2</v>
      </c>
      <c r="BJ4" s="23">
        <f t="shared" si="16"/>
        <v>205.00700981373922</v>
      </c>
      <c r="BK4" s="6">
        <v>120</v>
      </c>
      <c r="BL4" s="6">
        <v>132</v>
      </c>
      <c r="BN4" s="6">
        <f t="shared" si="17"/>
        <v>0.58534583821805397</v>
      </c>
      <c r="BO4" s="6">
        <v>14979</v>
      </c>
      <c r="BP4" s="6">
        <v>253</v>
      </c>
      <c r="BQ4" s="6">
        <v>25590</v>
      </c>
      <c r="BR4" s="6">
        <v>290</v>
      </c>
      <c r="BS4" s="64">
        <f t="shared" si="0"/>
        <v>0.98262011260208737</v>
      </c>
      <c r="BT4" s="64">
        <f t="shared" si="1"/>
        <v>0.93567018366549426</v>
      </c>
      <c r="BU4" s="60">
        <f t="shared" si="18"/>
        <v>1.050177861554449</v>
      </c>
    </row>
    <row r="5" spans="1:73">
      <c r="A5" s="38" t="s">
        <v>76</v>
      </c>
      <c r="C5" s="6" t="s">
        <v>76</v>
      </c>
      <c r="D5" s="6">
        <v>131531</v>
      </c>
      <c r="E5" s="27">
        <v>2.7E-2</v>
      </c>
      <c r="F5" s="23">
        <f t="shared" si="2"/>
        <v>104.69699960521122</v>
      </c>
      <c r="G5" s="6">
        <v>61</v>
      </c>
      <c r="H5" s="6">
        <v>23</v>
      </c>
      <c r="I5" s="27">
        <v>13.24</v>
      </c>
      <c r="J5" s="23">
        <f t="shared" si="3"/>
        <v>38132.020331622582</v>
      </c>
      <c r="K5" s="6">
        <v>22217</v>
      </c>
      <c r="L5" s="6">
        <v>169</v>
      </c>
      <c r="M5" s="27">
        <v>0.96</v>
      </c>
      <c r="N5" s="23">
        <f t="shared" si="4"/>
        <v>4867.5523095144099</v>
      </c>
      <c r="O5" s="6">
        <v>2836</v>
      </c>
      <c r="P5" s="6">
        <v>61</v>
      </c>
      <c r="Q5" s="6">
        <v>382</v>
      </c>
      <c r="R5" s="23">
        <f t="shared" si="5"/>
        <v>1180.8448480063166</v>
      </c>
      <c r="S5" s="6">
        <v>688</v>
      </c>
      <c r="T5" s="6">
        <v>37</v>
      </c>
      <c r="U5" s="27">
        <v>0.17100000000000001</v>
      </c>
      <c r="V5" s="23">
        <f t="shared" si="6"/>
        <v>4296.0096723253064</v>
      </c>
      <c r="W5" s="6">
        <v>2503</v>
      </c>
      <c r="X5" s="6">
        <v>62</v>
      </c>
      <c r="Y5" s="27">
        <v>10.251681814091601</v>
      </c>
      <c r="Z5" s="23">
        <f t="shared" si="7"/>
        <v>391494.69206474535</v>
      </c>
      <c r="AA5" s="6">
        <v>228098</v>
      </c>
      <c r="AB5" s="6">
        <v>650</v>
      </c>
      <c r="AC5" s="6">
        <v>51.4</v>
      </c>
      <c r="AD5" s="23">
        <f t="shared" si="8"/>
        <v>3939.010067114094</v>
      </c>
      <c r="AE5" s="6">
        <v>2295</v>
      </c>
      <c r="AF5" s="6">
        <v>110</v>
      </c>
      <c r="AG5" s="6">
        <v>166</v>
      </c>
      <c r="AH5" s="23">
        <f t="shared" si="9"/>
        <v>7546.7656928543229</v>
      </c>
      <c r="AI5" s="6">
        <v>4397</v>
      </c>
      <c r="AJ5" s="6">
        <v>74</v>
      </c>
      <c r="AK5" s="6">
        <v>126</v>
      </c>
      <c r="AL5" s="23">
        <f t="shared" si="10"/>
        <v>1966.9305171733124</v>
      </c>
      <c r="AM5" s="6">
        <v>1146</v>
      </c>
      <c r="AN5" s="6">
        <v>42</v>
      </c>
      <c r="AO5" s="6">
        <v>71</v>
      </c>
      <c r="AP5" s="23">
        <f t="shared" si="11"/>
        <v>1661.4212396367943</v>
      </c>
      <c r="AQ5" s="6">
        <v>968</v>
      </c>
      <c r="AR5" s="6">
        <v>38</v>
      </c>
      <c r="AS5" s="6">
        <v>0.27</v>
      </c>
      <c r="AT5" s="23">
        <f t="shared" si="12"/>
        <v>2806.2228582708253</v>
      </c>
      <c r="AU5" s="6">
        <v>1635</v>
      </c>
      <c r="AV5" s="6">
        <v>62</v>
      </c>
      <c r="AW5" s="6">
        <v>108</v>
      </c>
      <c r="AX5" s="23">
        <f t="shared" si="13"/>
        <v>9170.4273588630094</v>
      </c>
      <c r="AY5" s="6">
        <v>5343</v>
      </c>
      <c r="AZ5" s="6">
        <v>90</v>
      </c>
      <c r="BA5" s="6">
        <v>16</v>
      </c>
      <c r="BB5" s="23">
        <f t="shared" si="14"/>
        <v>1002.3450454007107</v>
      </c>
      <c r="BC5" s="6">
        <v>584</v>
      </c>
      <c r="BD5" s="6">
        <v>67</v>
      </c>
      <c r="BE5" s="6">
        <v>22</v>
      </c>
      <c r="BF5" s="23">
        <f t="shared" si="15"/>
        <v>2159.1610738255035</v>
      </c>
      <c r="BG5" s="6">
        <v>1258</v>
      </c>
      <c r="BH5" s="6">
        <v>157</v>
      </c>
      <c r="BI5" s="6">
        <v>2</v>
      </c>
      <c r="BJ5" s="23">
        <f t="shared" si="16"/>
        <v>828.9942755625741</v>
      </c>
      <c r="BK5" s="6">
        <v>483</v>
      </c>
      <c r="BL5" s="6">
        <v>135</v>
      </c>
      <c r="BN5" s="6">
        <f t="shared" si="17"/>
        <v>0.58263369752731453</v>
      </c>
      <c r="BO5" s="6">
        <v>15198</v>
      </c>
      <c r="BP5" s="6">
        <v>254</v>
      </c>
      <c r="BQ5" s="6">
        <v>26085</v>
      </c>
      <c r="BR5" s="6">
        <v>291</v>
      </c>
      <c r="BS5" s="64">
        <f t="shared" si="0"/>
        <v>0.96846076238101497</v>
      </c>
      <c r="BT5" s="64">
        <f t="shared" si="1"/>
        <v>0.91791451025493576</v>
      </c>
      <c r="BU5" s="60">
        <f t="shared" si="18"/>
        <v>1.0550664049444438</v>
      </c>
    </row>
    <row r="6" spans="1:73">
      <c r="A6" s="38" t="s">
        <v>76</v>
      </c>
      <c r="C6" s="6" t="s">
        <v>76</v>
      </c>
      <c r="D6" s="6">
        <v>131163</v>
      </c>
      <c r="E6" s="27">
        <v>2.7E-2</v>
      </c>
      <c r="F6" s="23">
        <f t="shared" si="2"/>
        <v>70.242116685816427</v>
      </c>
      <c r="G6" s="6">
        <v>43</v>
      </c>
      <c r="H6" s="6">
        <v>22</v>
      </c>
      <c r="I6" s="27">
        <v>13.24</v>
      </c>
      <c r="J6" s="23">
        <f t="shared" si="3"/>
        <v>35962.33020554066</v>
      </c>
      <c r="K6" s="6">
        <v>22015</v>
      </c>
      <c r="L6" s="6">
        <v>170</v>
      </c>
      <c r="M6" s="27">
        <v>0.96</v>
      </c>
      <c r="N6" s="23">
        <f t="shared" si="4"/>
        <v>4724.1907315204908</v>
      </c>
      <c r="O6" s="6">
        <v>2892</v>
      </c>
      <c r="P6" s="6">
        <v>61</v>
      </c>
      <c r="Q6" s="6">
        <v>382</v>
      </c>
      <c r="R6" s="23">
        <f t="shared" si="5"/>
        <v>1123.8738669730628</v>
      </c>
      <c r="S6" s="6">
        <v>688</v>
      </c>
      <c r="T6" s="6">
        <v>37</v>
      </c>
      <c r="U6" s="27">
        <v>0.17100000000000001</v>
      </c>
      <c r="V6" s="23">
        <f t="shared" si="6"/>
        <v>3935.1920720030644</v>
      </c>
      <c r="W6" s="6">
        <v>2409</v>
      </c>
      <c r="X6" s="6">
        <v>61</v>
      </c>
      <c r="Y6" s="27">
        <v>10.251681814091601</v>
      </c>
      <c r="Z6" s="23">
        <f t="shared" si="7"/>
        <v>369862.31571556238</v>
      </c>
      <c r="AA6" s="6">
        <v>226418</v>
      </c>
      <c r="AB6" s="6">
        <v>653</v>
      </c>
      <c r="AC6" s="6">
        <v>51.4</v>
      </c>
      <c r="AD6" s="23">
        <f t="shared" si="8"/>
        <v>3719.565109153581</v>
      </c>
      <c r="AE6" s="6">
        <v>2277</v>
      </c>
      <c r="AF6" s="6">
        <v>112</v>
      </c>
      <c r="AG6" s="6">
        <v>166</v>
      </c>
      <c r="AH6" s="23">
        <f t="shared" si="9"/>
        <v>6803.6840929401251</v>
      </c>
      <c r="AI6" s="6">
        <v>4165</v>
      </c>
      <c r="AJ6" s="6">
        <v>72</v>
      </c>
      <c r="AK6" s="6">
        <v>126</v>
      </c>
      <c r="AL6" s="23">
        <f t="shared" si="10"/>
        <v>1911.2389888931446</v>
      </c>
      <c r="AM6" s="6">
        <v>1170</v>
      </c>
      <c r="AN6" s="6">
        <v>43</v>
      </c>
      <c r="AO6" s="6">
        <v>71</v>
      </c>
      <c r="AP6" s="23">
        <f t="shared" si="11"/>
        <v>1597.5997702029874</v>
      </c>
      <c r="AQ6" s="6">
        <v>978</v>
      </c>
      <c r="AR6" s="6">
        <v>39</v>
      </c>
      <c r="AS6" s="6">
        <v>0.27</v>
      </c>
      <c r="AT6" s="23">
        <f t="shared" si="12"/>
        <v>2790.0822162645222</v>
      </c>
      <c r="AU6" s="6">
        <v>1708</v>
      </c>
      <c r="AV6" s="6">
        <v>62</v>
      </c>
      <c r="AW6" s="6">
        <v>108</v>
      </c>
      <c r="AX6" s="23">
        <f t="shared" si="13"/>
        <v>8366.9795735988773</v>
      </c>
      <c r="AY6" s="6">
        <v>5122</v>
      </c>
      <c r="AZ6" s="6">
        <v>88</v>
      </c>
      <c r="BA6" s="6">
        <v>16</v>
      </c>
      <c r="BB6" s="23">
        <f t="shared" si="14"/>
        <v>798.79988510149371</v>
      </c>
      <c r="BC6" s="6">
        <v>489</v>
      </c>
      <c r="BD6" s="6">
        <v>68</v>
      </c>
      <c r="BE6" s="6">
        <v>22</v>
      </c>
      <c r="BF6" s="23">
        <f t="shared" si="15"/>
        <v>2038.6549214860208</v>
      </c>
      <c r="BG6" s="6">
        <v>1248</v>
      </c>
      <c r="BH6" s="6">
        <v>160</v>
      </c>
      <c r="BI6" s="6">
        <v>2</v>
      </c>
      <c r="BJ6" s="23">
        <f t="shared" si="16"/>
        <v>431.25392569896593</v>
      </c>
      <c r="BK6" s="6">
        <v>264</v>
      </c>
      <c r="BL6" s="6">
        <v>133</v>
      </c>
      <c r="BN6" s="6">
        <f t="shared" si="17"/>
        <v>0.61216834043218316</v>
      </c>
      <c r="BO6" s="6">
        <v>15666</v>
      </c>
      <c r="BP6" s="6">
        <v>255</v>
      </c>
      <c r="BQ6" s="6">
        <v>25591</v>
      </c>
      <c r="BR6" s="6">
        <v>290</v>
      </c>
      <c r="BS6" s="64">
        <f t="shared" si="0"/>
        <v>0.93952934167411373</v>
      </c>
      <c r="BT6" s="64">
        <f t="shared" si="1"/>
        <v>0.9356336211949513</v>
      </c>
      <c r="BU6" s="60">
        <f t="shared" si="18"/>
        <v>1.0041637243370829</v>
      </c>
    </row>
    <row r="7" spans="1:73">
      <c r="A7" s="38" t="s">
        <v>76</v>
      </c>
      <c r="C7" s="6" t="s">
        <v>76</v>
      </c>
      <c r="D7" s="6">
        <v>131590</v>
      </c>
      <c r="E7" s="27">
        <v>2.7E-2</v>
      </c>
      <c r="F7" s="23">
        <f t="shared" si="2"/>
        <v>83.10270902358215</v>
      </c>
      <c r="G7" s="6">
        <v>50</v>
      </c>
      <c r="H7" s="6">
        <v>22</v>
      </c>
      <c r="I7" s="27">
        <v>13.24</v>
      </c>
      <c r="J7" s="23">
        <f t="shared" si="3"/>
        <v>37151.897096082634</v>
      </c>
      <c r="K7" s="6">
        <v>22353</v>
      </c>
      <c r="L7" s="6">
        <v>169</v>
      </c>
      <c r="M7" s="27">
        <v>0.96</v>
      </c>
      <c r="N7" s="23">
        <f t="shared" si="4"/>
        <v>4894.7495614889885</v>
      </c>
      <c r="O7" s="6">
        <v>2945</v>
      </c>
      <c r="P7" s="6">
        <v>62</v>
      </c>
      <c r="Q7" s="6">
        <v>382</v>
      </c>
      <c r="R7" s="23">
        <f t="shared" si="5"/>
        <v>1090.3075423893979</v>
      </c>
      <c r="S7" s="6">
        <v>656</v>
      </c>
      <c r="T7" s="6">
        <v>37</v>
      </c>
      <c r="U7" s="27">
        <v>0.17100000000000001</v>
      </c>
      <c r="V7" s="23">
        <f t="shared" si="6"/>
        <v>3925.771974274021</v>
      </c>
      <c r="W7" s="6">
        <v>2362</v>
      </c>
      <c r="X7" s="6">
        <v>61</v>
      </c>
      <c r="Y7" s="27">
        <v>10.251681814091604</v>
      </c>
      <c r="Z7" s="23">
        <f t="shared" si="7"/>
        <v>376920.64704735921</v>
      </c>
      <c r="AA7" s="6">
        <v>226780</v>
      </c>
      <c r="AB7" s="6">
        <v>647</v>
      </c>
      <c r="AC7" s="6">
        <v>51.4</v>
      </c>
      <c r="AD7" s="23">
        <f t="shared" si="8"/>
        <v>3892.5308906645882</v>
      </c>
      <c r="AE7" s="6">
        <v>2342</v>
      </c>
      <c r="AF7" s="6">
        <v>110</v>
      </c>
      <c r="AG7" s="6">
        <v>166</v>
      </c>
      <c r="AH7" s="23">
        <f t="shared" si="9"/>
        <v>7018.854804131749</v>
      </c>
      <c r="AI7" s="6">
        <v>4223</v>
      </c>
      <c r="AJ7" s="6">
        <v>72</v>
      </c>
      <c r="AK7" s="6">
        <v>126</v>
      </c>
      <c r="AL7" s="23">
        <f t="shared" si="10"/>
        <v>1957.8998245955954</v>
      </c>
      <c r="AM7" s="6">
        <v>1178</v>
      </c>
      <c r="AN7" s="6">
        <v>42</v>
      </c>
      <c r="AO7" s="6">
        <v>71</v>
      </c>
      <c r="AP7" s="23">
        <f t="shared" si="11"/>
        <v>1780.0600272851298</v>
      </c>
      <c r="AQ7" s="6">
        <v>1071</v>
      </c>
      <c r="AR7" s="6">
        <v>40</v>
      </c>
      <c r="AS7" s="6">
        <v>0.27</v>
      </c>
      <c r="AT7" s="23">
        <f t="shared" si="12"/>
        <v>2891.9742740206589</v>
      </c>
      <c r="AU7" s="6">
        <v>1740</v>
      </c>
      <c r="AV7" s="6">
        <v>62</v>
      </c>
      <c r="AW7" s="6">
        <v>108</v>
      </c>
      <c r="AX7" s="23">
        <f t="shared" si="13"/>
        <v>8684.2330929643358</v>
      </c>
      <c r="AY7" s="6">
        <v>5225</v>
      </c>
      <c r="AZ7" s="6">
        <v>88</v>
      </c>
      <c r="BA7" s="6">
        <v>16</v>
      </c>
      <c r="BB7" s="23">
        <f t="shared" si="14"/>
        <v>1070.3628922237381</v>
      </c>
      <c r="BC7" s="6">
        <v>644</v>
      </c>
      <c r="BD7" s="6">
        <v>67</v>
      </c>
      <c r="BE7" s="6">
        <v>22</v>
      </c>
      <c r="BF7" s="23">
        <f t="shared" si="15"/>
        <v>1951.251607873709</v>
      </c>
      <c r="BG7" s="6">
        <v>1174</v>
      </c>
      <c r="BH7" s="6">
        <v>157</v>
      </c>
      <c r="BI7" s="6">
        <v>2</v>
      </c>
      <c r="BJ7" s="23">
        <f t="shared" si="16"/>
        <v>505.26447086337947</v>
      </c>
      <c r="BK7" s="6">
        <v>304</v>
      </c>
      <c r="BL7" s="6">
        <v>135</v>
      </c>
      <c r="BN7" s="6">
        <f t="shared" si="17"/>
        <v>0.6016651031894934</v>
      </c>
      <c r="BO7" s="6">
        <v>15393</v>
      </c>
      <c r="BP7" s="6">
        <v>255</v>
      </c>
      <c r="BQ7" s="6">
        <v>25584</v>
      </c>
      <c r="BR7" s="6">
        <v>290</v>
      </c>
      <c r="BS7" s="64">
        <f t="shared" si="0"/>
        <v>0.95619220857965737</v>
      </c>
      <c r="BT7" s="64">
        <f t="shared" si="1"/>
        <v>0.93588961851156971</v>
      </c>
      <c r="BU7" s="60">
        <f t="shared" si="18"/>
        <v>1.0216933596297144</v>
      </c>
    </row>
    <row r="8" spans="1:73">
      <c r="A8" s="38" t="s">
        <v>76</v>
      </c>
      <c r="C8" s="6" t="s">
        <v>76</v>
      </c>
      <c r="D8" s="6">
        <v>131544</v>
      </c>
      <c r="E8" s="27">
        <v>2.7E-2</v>
      </c>
      <c r="F8" s="23">
        <f t="shared" si="2"/>
        <v>94.626134543513089</v>
      </c>
      <c r="G8" s="6">
        <v>54</v>
      </c>
      <c r="H8" s="6">
        <v>23</v>
      </c>
      <c r="I8" s="27">
        <v>13.24</v>
      </c>
      <c r="J8" s="23">
        <f t="shared" si="3"/>
        <v>39064.822544046983</v>
      </c>
      <c r="K8" s="6">
        <v>22293</v>
      </c>
      <c r="L8" s="6">
        <v>169</v>
      </c>
      <c r="M8" s="27">
        <v>0.96</v>
      </c>
      <c r="N8" s="23">
        <f t="shared" si="4"/>
        <v>5230.7224372664177</v>
      </c>
      <c r="O8" s="6">
        <v>2985</v>
      </c>
      <c r="P8" s="6">
        <v>62</v>
      </c>
      <c r="Q8" s="6">
        <v>382</v>
      </c>
      <c r="R8" s="23">
        <f t="shared" si="5"/>
        <v>1095.2098905499199</v>
      </c>
      <c r="S8" s="6">
        <v>625</v>
      </c>
      <c r="T8" s="6">
        <v>37</v>
      </c>
      <c r="U8" s="27">
        <v>0.17100000000000001</v>
      </c>
      <c r="V8" s="23">
        <f t="shared" si="6"/>
        <v>4363.3162039508816</v>
      </c>
      <c r="W8" s="6">
        <v>2490</v>
      </c>
      <c r="X8" s="6">
        <v>62</v>
      </c>
      <c r="Y8" s="27">
        <v>10.251681814091604</v>
      </c>
      <c r="Z8" s="23">
        <f t="shared" si="7"/>
        <v>398998.10564602248</v>
      </c>
      <c r="AA8" s="6">
        <v>227695</v>
      </c>
      <c r="AB8" s="6">
        <v>642</v>
      </c>
      <c r="AC8" s="6">
        <v>51.4</v>
      </c>
      <c r="AD8" s="23">
        <f t="shared" si="8"/>
        <v>3772.7790309663642</v>
      </c>
      <c r="AE8" s="6">
        <v>2153</v>
      </c>
      <c r="AF8" s="6">
        <v>107</v>
      </c>
      <c r="AG8" s="6">
        <v>166</v>
      </c>
      <c r="AH8" s="23">
        <f t="shared" si="9"/>
        <v>7773.3617191671119</v>
      </c>
      <c r="AI8" s="6">
        <v>4436</v>
      </c>
      <c r="AJ8" s="6">
        <v>73</v>
      </c>
      <c r="AK8" s="6">
        <v>126</v>
      </c>
      <c r="AL8" s="23">
        <f t="shared" si="10"/>
        <v>1974.8824746396158</v>
      </c>
      <c r="AM8" s="6">
        <v>1127</v>
      </c>
      <c r="AN8" s="6">
        <v>43</v>
      </c>
      <c r="AO8" s="6">
        <v>71</v>
      </c>
      <c r="AP8" s="23">
        <f t="shared" si="11"/>
        <v>1785.6302055525896</v>
      </c>
      <c r="AQ8" s="6">
        <v>1019</v>
      </c>
      <c r="AR8" s="6">
        <v>41</v>
      </c>
      <c r="AS8" s="6">
        <v>0.27</v>
      </c>
      <c r="AT8" s="23">
        <f t="shared" si="12"/>
        <v>3005.2559396689803</v>
      </c>
      <c r="AU8" s="6">
        <v>1715</v>
      </c>
      <c r="AV8" s="6">
        <v>62</v>
      </c>
      <c r="AW8" s="6">
        <v>108</v>
      </c>
      <c r="AX8" s="23">
        <f t="shared" si="13"/>
        <v>8977.2164308595839</v>
      </c>
      <c r="AY8" s="6">
        <v>5123</v>
      </c>
      <c r="AZ8" s="6">
        <v>87</v>
      </c>
      <c r="BA8" s="6">
        <v>16</v>
      </c>
      <c r="BB8" s="23">
        <f t="shared" si="14"/>
        <v>1270.4434730379071</v>
      </c>
      <c r="BC8" s="6">
        <v>725</v>
      </c>
      <c r="BD8" s="6">
        <v>67</v>
      </c>
      <c r="BE8" s="6">
        <v>22</v>
      </c>
      <c r="BF8" s="23">
        <f t="shared" si="15"/>
        <v>1792.6395488521091</v>
      </c>
      <c r="BG8" s="6">
        <v>1023</v>
      </c>
      <c r="BH8" s="6">
        <v>156</v>
      </c>
      <c r="BI8" s="6">
        <v>2</v>
      </c>
      <c r="BJ8" s="23">
        <f t="shared" si="16"/>
        <v>560.74746396155899</v>
      </c>
      <c r="BK8" s="6">
        <v>320</v>
      </c>
      <c r="BL8" s="6">
        <v>132</v>
      </c>
      <c r="BN8" s="6">
        <f t="shared" si="17"/>
        <v>0.57066686978710435</v>
      </c>
      <c r="BO8" s="6">
        <v>14984</v>
      </c>
      <c r="BP8" s="6">
        <v>252</v>
      </c>
      <c r="BQ8" s="6">
        <v>26257</v>
      </c>
      <c r="BR8" s="6">
        <v>291</v>
      </c>
      <c r="BS8" s="64">
        <f t="shared" si="0"/>
        <v>0.98229222281544759</v>
      </c>
      <c r="BT8" s="64">
        <f t="shared" si="1"/>
        <v>0.91190158814792244</v>
      </c>
      <c r="BU8" s="60">
        <f t="shared" si="18"/>
        <v>1.0771910429616522</v>
      </c>
    </row>
    <row r="9" spans="1:73">
      <c r="A9" s="38" t="s">
        <v>76</v>
      </c>
      <c r="C9" s="6" t="s">
        <v>76</v>
      </c>
      <c r="D9" s="6">
        <v>131063</v>
      </c>
      <c r="E9" s="27">
        <v>2.7E-2</v>
      </c>
      <c r="F9" s="23">
        <f t="shared" si="2"/>
        <v>76.205237975321083</v>
      </c>
      <c r="G9" s="6">
        <v>46</v>
      </c>
      <c r="H9" s="6">
        <v>22</v>
      </c>
      <c r="I9" s="27">
        <v>13.24</v>
      </c>
      <c r="J9" s="23">
        <f t="shared" si="3"/>
        <v>36707.731805590527</v>
      </c>
      <c r="K9" s="6">
        <v>22158</v>
      </c>
      <c r="L9" s="6">
        <v>170</v>
      </c>
      <c r="M9" s="27">
        <v>0.96</v>
      </c>
      <c r="N9" s="23">
        <f t="shared" si="4"/>
        <v>4913.5812138000501</v>
      </c>
      <c r="O9" s="6">
        <v>2966</v>
      </c>
      <c r="P9" s="6">
        <v>61</v>
      </c>
      <c r="Q9" s="6">
        <v>382</v>
      </c>
      <c r="R9" s="23">
        <f t="shared" si="5"/>
        <v>1172.8980105766809</v>
      </c>
      <c r="S9" s="6">
        <v>708</v>
      </c>
      <c r="T9" s="6">
        <v>36</v>
      </c>
      <c r="U9" s="27">
        <v>0.17100000000000001</v>
      </c>
      <c r="V9" s="23">
        <f t="shared" si="6"/>
        <v>4075.3235960715183</v>
      </c>
      <c r="W9" s="6">
        <v>2460</v>
      </c>
      <c r="X9" s="6">
        <v>61</v>
      </c>
      <c r="Y9" s="27">
        <v>10.251681814091604</v>
      </c>
      <c r="Z9" s="23">
        <f t="shared" si="7"/>
        <v>376414.11634349031</v>
      </c>
      <c r="AA9" s="6">
        <v>227216</v>
      </c>
      <c r="AB9" s="6">
        <v>647</v>
      </c>
      <c r="AC9" s="6">
        <v>51.4</v>
      </c>
      <c r="AD9" s="23">
        <f t="shared" si="8"/>
        <v>3912.9733064719212</v>
      </c>
      <c r="AE9" s="6">
        <v>2362</v>
      </c>
      <c r="AF9" s="6">
        <v>111</v>
      </c>
      <c r="AG9" s="6">
        <v>166</v>
      </c>
      <c r="AH9" s="23">
        <f t="shared" si="9"/>
        <v>7314.0462100226641</v>
      </c>
      <c r="AI9" s="6">
        <v>4415</v>
      </c>
      <c r="AJ9" s="6">
        <v>73</v>
      </c>
      <c r="AK9" s="6">
        <v>126</v>
      </c>
      <c r="AL9" s="23">
        <f t="shared" si="10"/>
        <v>2032.6918912112817</v>
      </c>
      <c r="AM9" s="6">
        <v>1227</v>
      </c>
      <c r="AN9" s="6">
        <v>43</v>
      </c>
      <c r="AO9" s="6">
        <v>71</v>
      </c>
      <c r="AP9" s="23">
        <f t="shared" si="11"/>
        <v>1724.5576680936792</v>
      </c>
      <c r="AQ9" s="6">
        <v>1041</v>
      </c>
      <c r="AR9" s="6">
        <v>40</v>
      </c>
      <c r="AS9" s="6">
        <v>0.27</v>
      </c>
      <c r="AT9" s="23">
        <f t="shared" si="12"/>
        <v>2933.9016620498614</v>
      </c>
      <c r="AU9" s="6">
        <v>1771</v>
      </c>
      <c r="AV9" s="6">
        <v>62</v>
      </c>
      <c r="AW9" s="6">
        <v>108</v>
      </c>
      <c r="AX9" s="23">
        <f t="shared" si="13"/>
        <v>8606.2219843868043</v>
      </c>
      <c r="AY9" s="6">
        <v>5195</v>
      </c>
      <c r="AZ9" s="6">
        <v>87</v>
      </c>
      <c r="BA9" s="6">
        <v>16</v>
      </c>
      <c r="BB9" s="23">
        <f t="shared" si="14"/>
        <v>1043.6804331402668</v>
      </c>
      <c r="BC9" s="6">
        <v>630</v>
      </c>
      <c r="BD9" s="6">
        <v>67</v>
      </c>
      <c r="BE9" s="6">
        <v>22</v>
      </c>
      <c r="BF9" s="23">
        <f t="shared" si="15"/>
        <v>2153.6262906069001</v>
      </c>
      <c r="BG9" s="6">
        <v>1300</v>
      </c>
      <c r="BH9" s="6">
        <v>159</v>
      </c>
      <c r="BI9" s="6">
        <v>2</v>
      </c>
      <c r="BJ9" s="23">
        <f t="shared" si="16"/>
        <v>614.61181062704611</v>
      </c>
      <c r="BK9" s="6">
        <v>371</v>
      </c>
      <c r="BL9" s="6">
        <v>135</v>
      </c>
      <c r="BN9" s="6">
        <f t="shared" si="17"/>
        <v>0.60363304704719922</v>
      </c>
      <c r="BO9" s="6">
        <v>15884</v>
      </c>
      <c r="BP9" s="6">
        <v>255</v>
      </c>
      <c r="BQ9" s="6">
        <v>26314</v>
      </c>
      <c r="BR9" s="6">
        <v>292</v>
      </c>
      <c r="BS9" s="64">
        <f t="shared" si="0"/>
        <v>0.92663476874003181</v>
      </c>
      <c r="BT9" s="64">
        <f t="shared" si="1"/>
        <v>0.90992627498669909</v>
      </c>
      <c r="BU9" s="60">
        <f t="shared" si="18"/>
        <v>1.0183624698095206</v>
      </c>
    </row>
    <row r="10" spans="1:73">
      <c r="A10" s="38" t="s">
        <v>76</v>
      </c>
      <c r="C10" s="6" t="s">
        <v>76</v>
      </c>
      <c r="D10" s="6">
        <v>131140</v>
      </c>
      <c r="E10" s="27">
        <v>2.7E-2</v>
      </c>
      <c r="F10" s="23">
        <f t="shared" si="2"/>
        <v>113.45513078470825</v>
      </c>
      <c r="G10" s="6">
        <v>67</v>
      </c>
      <c r="H10" s="6">
        <v>24</v>
      </c>
      <c r="I10" s="27">
        <v>13.24</v>
      </c>
      <c r="J10" s="23">
        <f t="shared" si="3"/>
        <v>37421.5661971831</v>
      </c>
      <c r="K10" s="6">
        <v>22099</v>
      </c>
      <c r="L10" s="6">
        <v>169</v>
      </c>
      <c r="M10" s="27">
        <v>0.96</v>
      </c>
      <c r="N10" s="23">
        <f t="shared" si="4"/>
        <v>5119.0277665995973</v>
      </c>
      <c r="O10" s="6">
        <v>3023</v>
      </c>
      <c r="P10" s="6">
        <v>62</v>
      </c>
      <c r="Q10" s="6">
        <v>382</v>
      </c>
      <c r="R10" s="23">
        <f t="shared" si="5"/>
        <v>1141.3247484909457</v>
      </c>
      <c r="S10" s="6">
        <v>674</v>
      </c>
      <c r="T10" s="6">
        <v>37</v>
      </c>
      <c r="U10" s="27">
        <v>0.17100000000000001</v>
      </c>
      <c r="V10" s="23">
        <f t="shared" si="6"/>
        <v>3957.3826961770624</v>
      </c>
      <c r="W10" s="6">
        <v>2337</v>
      </c>
      <c r="X10" s="6">
        <v>62</v>
      </c>
      <c r="Y10" s="27">
        <v>10.251681814091604</v>
      </c>
      <c r="Z10" s="23">
        <f t="shared" si="7"/>
        <v>382149.05432595575</v>
      </c>
      <c r="AA10" s="6">
        <v>225675</v>
      </c>
      <c r="AB10" s="6">
        <v>650</v>
      </c>
      <c r="AC10" s="6">
        <v>51.4</v>
      </c>
      <c r="AD10" s="23">
        <f t="shared" si="8"/>
        <v>4099.6249496981891</v>
      </c>
      <c r="AE10" s="6">
        <v>2421</v>
      </c>
      <c r="AF10" s="6">
        <v>112</v>
      </c>
      <c r="AG10" s="6">
        <v>166</v>
      </c>
      <c r="AH10" s="23">
        <f t="shared" si="9"/>
        <v>7110.4193158953722</v>
      </c>
      <c r="AI10" s="6">
        <v>4199</v>
      </c>
      <c r="AJ10" s="6">
        <v>73</v>
      </c>
      <c r="AK10" s="6">
        <v>126</v>
      </c>
      <c r="AL10" s="23">
        <f t="shared" si="10"/>
        <v>1822.0555331991952</v>
      </c>
      <c r="AM10" s="6">
        <v>1076</v>
      </c>
      <c r="AN10" s="6">
        <v>42</v>
      </c>
      <c r="AO10" s="6">
        <v>71</v>
      </c>
      <c r="AP10" s="23">
        <f t="shared" si="11"/>
        <v>1728.9207243460764</v>
      </c>
      <c r="AQ10" s="6">
        <v>1021</v>
      </c>
      <c r="AR10" s="6">
        <v>40</v>
      </c>
      <c r="AS10" s="6">
        <v>0.27</v>
      </c>
      <c r="AT10" s="23">
        <f t="shared" si="12"/>
        <v>3049.7416498993962</v>
      </c>
      <c r="AU10" s="6">
        <v>1801</v>
      </c>
      <c r="AV10" s="6">
        <v>62</v>
      </c>
      <c r="AW10" s="6">
        <v>108</v>
      </c>
      <c r="AX10" s="23">
        <f t="shared" si="13"/>
        <v>8700.4845070422543</v>
      </c>
      <c r="AY10" s="6">
        <v>5138</v>
      </c>
      <c r="AZ10" s="6">
        <v>87</v>
      </c>
      <c r="BA10" s="6">
        <v>16</v>
      </c>
      <c r="BB10" s="23">
        <f t="shared" si="14"/>
        <v>870.38712273641852</v>
      </c>
      <c r="BC10" s="6">
        <v>514</v>
      </c>
      <c r="BD10" s="6">
        <v>67</v>
      </c>
      <c r="BE10" s="6">
        <v>22</v>
      </c>
      <c r="BF10" s="23">
        <f t="shared" si="15"/>
        <v>2314.8233400402414</v>
      </c>
      <c r="BG10" s="6">
        <v>1367</v>
      </c>
      <c r="BH10" s="6">
        <v>158</v>
      </c>
      <c r="BI10" s="6">
        <v>2</v>
      </c>
      <c r="BJ10" s="23">
        <f t="shared" si="16"/>
        <v>187.96297786720322</v>
      </c>
      <c r="BK10" s="6">
        <v>111</v>
      </c>
      <c r="BL10" s="6">
        <v>133</v>
      </c>
      <c r="BN10" s="6">
        <f t="shared" si="17"/>
        <v>0.59054182509505704</v>
      </c>
      <c r="BO10" s="6">
        <v>14910</v>
      </c>
      <c r="BP10" s="6">
        <v>253</v>
      </c>
      <c r="BQ10" s="6">
        <v>25248</v>
      </c>
      <c r="BR10" s="6">
        <v>290</v>
      </c>
      <c r="BS10" s="64">
        <f t="shared" si="0"/>
        <v>0.98716744913928012</v>
      </c>
      <c r="BT10" s="64">
        <f t="shared" si="1"/>
        <v>0.94834442332065905</v>
      </c>
      <c r="BU10" s="60">
        <f t="shared" si="18"/>
        <v>1.0409376855749106</v>
      </c>
    </row>
    <row r="11" spans="1:73">
      <c r="A11" s="38" t="s">
        <v>76</v>
      </c>
      <c r="C11" s="6" t="s">
        <v>76</v>
      </c>
      <c r="D11" s="6">
        <v>131087</v>
      </c>
      <c r="E11" s="27">
        <v>2.7E-2</v>
      </c>
      <c r="F11" s="23">
        <f t="shared" si="2"/>
        <v>79.336643239409369</v>
      </c>
      <c r="G11" s="6">
        <v>48</v>
      </c>
      <c r="H11" s="6">
        <v>23</v>
      </c>
      <c r="I11" s="27">
        <v>13.24</v>
      </c>
      <c r="J11" s="23">
        <f t="shared" si="3"/>
        <v>36936.165968147528</v>
      </c>
      <c r="K11" s="6">
        <v>22347</v>
      </c>
      <c r="L11" s="6">
        <v>170</v>
      </c>
      <c r="M11" s="27">
        <v>0.96</v>
      </c>
      <c r="N11" s="23">
        <f t="shared" si="4"/>
        <v>4771.7685215036427</v>
      </c>
      <c r="O11" s="6">
        <v>2887</v>
      </c>
      <c r="P11" s="6">
        <v>61</v>
      </c>
      <c r="Q11" s="6">
        <v>382</v>
      </c>
      <c r="R11" s="23">
        <f t="shared" si="5"/>
        <v>1064.4332967954092</v>
      </c>
      <c r="S11" s="6">
        <v>644</v>
      </c>
      <c r="T11" s="6">
        <v>37</v>
      </c>
      <c r="U11" s="27">
        <v>0.17100000000000001</v>
      </c>
      <c r="V11" s="23">
        <f t="shared" si="6"/>
        <v>4102.3655941711268</v>
      </c>
      <c r="W11" s="6">
        <v>2482</v>
      </c>
      <c r="X11" s="6">
        <v>63</v>
      </c>
      <c r="Y11" s="27">
        <v>10.251681814091604</v>
      </c>
      <c r="Z11" s="23">
        <f t="shared" si="7"/>
        <v>374807.78967051388</v>
      </c>
      <c r="AA11" s="6">
        <v>226765</v>
      </c>
      <c r="AB11" s="6">
        <v>647</v>
      </c>
      <c r="AC11" s="6">
        <v>51.4</v>
      </c>
      <c r="AD11" s="23">
        <f t="shared" si="8"/>
        <v>3798.2417950867239</v>
      </c>
      <c r="AE11" s="6">
        <v>2298</v>
      </c>
      <c r="AF11" s="6">
        <v>111</v>
      </c>
      <c r="AG11" s="6">
        <v>166</v>
      </c>
      <c r="AH11" s="23">
        <f t="shared" si="9"/>
        <v>7122.1165774711453</v>
      </c>
      <c r="AI11" s="6">
        <v>4309</v>
      </c>
      <c r="AJ11" s="6">
        <v>72</v>
      </c>
      <c r="AK11" s="6">
        <v>126</v>
      </c>
      <c r="AL11" s="23">
        <f t="shared" si="10"/>
        <v>1895.8152040750531</v>
      </c>
      <c r="AM11" s="6">
        <v>1147</v>
      </c>
      <c r="AN11" s="6">
        <v>42</v>
      </c>
      <c r="AO11" s="6">
        <v>71</v>
      </c>
      <c r="AP11" s="23">
        <f t="shared" si="11"/>
        <v>1679.2922819008318</v>
      </c>
      <c r="AQ11" s="6">
        <v>1016</v>
      </c>
      <c r="AR11" s="6">
        <v>39</v>
      </c>
      <c r="AS11" s="6">
        <v>0.27</v>
      </c>
      <c r="AT11" s="23">
        <f t="shared" si="12"/>
        <v>2950.3314204655362</v>
      </c>
      <c r="AU11" s="6">
        <v>1785</v>
      </c>
      <c r="AV11" s="6">
        <v>62</v>
      </c>
      <c r="AW11" s="6">
        <v>108</v>
      </c>
      <c r="AX11" s="23">
        <f t="shared" si="13"/>
        <v>8647.694113095622</v>
      </c>
      <c r="AY11" s="6">
        <v>5232</v>
      </c>
      <c r="AZ11" s="6">
        <v>88</v>
      </c>
      <c r="BA11" s="6">
        <v>16</v>
      </c>
      <c r="BB11" s="23">
        <f t="shared" si="14"/>
        <v>839.64614095041588</v>
      </c>
      <c r="BC11" s="6">
        <v>508</v>
      </c>
      <c r="BD11" s="6">
        <v>67</v>
      </c>
      <c r="BE11" s="6">
        <v>22</v>
      </c>
      <c r="BF11" s="23">
        <f t="shared" si="15"/>
        <v>1889.2038171384359</v>
      </c>
      <c r="BG11" s="6">
        <v>1143</v>
      </c>
      <c r="BH11" s="6">
        <v>159</v>
      </c>
      <c r="BI11" s="6">
        <v>2</v>
      </c>
      <c r="BJ11" s="23">
        <f t="shared" si="16"/>
        <v>208.2586885034496</v>
      </c>
      <c r="BK11" s="6">
        <v>126</v>
      </c>
      <c r="BL11" s="6">
        <v>133</v>
      </c>
      <c r="BN11" s="6">
        <f t="shared" si="17"/>
        <v>0.60501677459623937</v>
      </c>
      <c r="BO11" s="6">
        <v>15509</v>
      </c>
      <c r="BP11" s="6">
        <v>255</v>
      </c>
      <c r="BQ11" s="6">
        <v>25634</v>
      </c>
      <c r="BR11" s="6">
        <v>291</v>
      </c>
      <c r="BS11" s="64">
        <f t="shared" si="0"/>
        <v>0.9490403421669138</v>
      </c>
      <c r="BT11" s="64">
        <f t="shared" si="1"/>
        <v>0.93406413357259888</v>
      </c>
      <c r="BU11" s="60">
        <f t="shared" si="18"/>
        <v>1.0160333836361257</v>
      </c>
    </row>
    <row r="12" spans="1:73">
      <c r="A12" s="38" t="s">
        <v>77</v>
      </c>
      <c r="C12" s="6" t="s">
        <v>77</v>
      </c>
      <c r="D12" s="6">
        <v>130132</v>
      </c>
      <c r="E12" s="27">
        <v>0.52</v>
      </c>
      <c r="F12" s="23">
        <f t="shared" si="2"/>
        <v>935.71030285876031</v>
      </c>
      <c r="G12" s="6">
        <v>566</v>
      </c>
      <c r="H12" s="6">
        <v>34</v>
      </c>
      <c r="I12" s="27">
        <v>11.4</v>
      </c>
      <c r="J12" s="23">
        <f t="shared" si="3"/>
        <v>30253.530993489952</v>
      </c>
      <c r="K12" s="6">
        <v>18300</v>
      </c>
      <c r="L12" s="6">
        <v>152</v>
      </c>
      <c r="M12" s="27">
        <v>2.71</v>
      </c>
      <c r="N12" s="23">
        <f t="shared" si="4"/>
        <v>13468.607486555336</v>
      </c>
      <c r="O12" s="6">
        <v>8147</v>
      </c>
      <c r="P12" s="6">
        <v>96</v>
      </c>
      <c r="Q12" s="6">
        <v>289</v>
      </c>
      <c r="R12" s="23">
        <f t="shared" si="5"/>
        <v>724.10090574582512</v>
      </c>
      <c r="S12" s="6">
        <v>438</v>
      </c>
      <c r="T12" s="6">
        <v>35</v>
      </c>
      <c r="U12" s="27">
        <v>0.16800000000000001</v>
      </c>
      <c r="V12" s="23">
        <f t="shared" si="6"/>
        <v>3645.3025049532976</v>
      </c>
      <c r="W12" s="6">
        <v>2205</v>
      </c>
      <c r="X12" s="6">
        <v>60</v>
      </c>
      <c r="Y12" s="27">
        <v>11.117568613335701</v>
      </c>
      <c r="Z12" s="23">
        <f t="shared" si="7"/>
        <v>380207.53106425138</v>
      </c>
      <c r="AA12" s="6">
        <v>229983</v>
      </c>
      <c r="AB12" s="6">
        <v>648</v>
      </c>
      <c r="AC12" s="6">
        <v>45</v>
      </c>
      <c r="AD12" s="23">
        <f t="shared" si="8"/>
        <v>4197.4707755448626</v>
      </c>
      <c r="AE12" s="6">
        <v>2539</v>
      </c>
      <c r="AF12" s="6">
        <v>111</v>
      </c>
      <c r="AG12" s="6">
        <v>121</v>
      </c>
      <c r="AH12" s="23">
        <f t="shared" si="9"/>
        <v>6429.2886357203515</v>
      </c>
      <c r="AI12" s="6">
        <v>3889</v>
      </c>
      <c r="AJ12" s="6">
        <v>70</v>
      </c>
      <c r="AK12" s="6">
        <v>136</v>
      </c>
      <c r="AL12" s="23">
        <f t="shared" si="10"/>
        <v>1471.3465893008774</v>
      </c>
      <c r="AM12" s="6">
        <v>890</v>
      </c>
      <c r="AN12" s="6">
        <v>39</v>
      </c>
      <c r="AO12" s="6">
        <v>105</v>
      </c>
      <c r="AP12" s="23">
        <f t="shared" si="11"/>
        <v>1955.7337248797057</v>
      </c>
      <c r="AQ12" s="6">
        <v>1183</v>
      </c>
      <c r="AR12" s="6">
        <v>41</v>
      </c>
      <c r="AS12" s="6">
        <v>11</v>
      </c>
      <c r="AT12" s="23">
        <f t="shared" si="12"/>
        <v>319.06729408434757</v>
      </c>
      <c r="AU12" s="6">
        <v>193</v>
      </c>
      <c r="AV12" s="6">
        <v>45</v>
      </c>
      <c r="AW12" s="6">
        <v>403</v>
      </c>
      <c r="AX12" s="23">
        <f t="shared" si="13"/>
        <v>27869.618879139543</v>
      </c>
      <c r="AY12" s="6">
        <v>16858</v>
      </c>
      <c r="AZ12" s="6">
        <v>141</v>
      </c>
      <c r="BA12" s="6">
        <v>27.6</v>
      </c>
      <c r="BB12" s="23">
        <f t="shared" si="14"/>
        <v>1968.9593121992641</v>
      </c>
      <c r="BC12" s="6">
        <v>1191</v>
      </c>
      <c r="BD12" s="6">
        <v>70</v>
      </c>
      <c r="BE12" s="6">
        <v>179</v>
      </c>
      <c r="BF12" s="23">
        <f t="shared" si="15"/>
        <v>15255.714973110671</v>
      </c>
      <c r="BG12" s="6">
        <v>9228</v>
      </c>
      <c r="BH12" s="6">
        <v>223</v>
      </c>
      <c r="BI12" s="6">
        <v>19</v>
      </c>
      <c r="BJ12" s="23">
        <f t="shared" si="16"/>
        <v>1942.5081375601474</v>
      </c>
      <c r="BK12" s="6">
        <v>1175</v>
      </c>
      <c r="BL12" s="6">
        <v>133</v>
      </c>
      <c r="BN12" s="6">
        <f t="shared" si="17"/>
        <v>0.60488807088130803</v>
      </c>
      <c r="BO12" s="6">
        <v>14132</v>
      </c>
      <c r="BP12" s="6">
        <v>242</v>
      </c>
      <c r="BQ12" s="6">
        <v>23363</v>
      </c>
      <c r="BR12" s="6">
        <v>277</v>
      </c>
      <c r="BS12" s="64">
        <f t="shared" si="0"/>
        <v>1.0415133503160676</v>
      </c>
      <c r="BT12" s="64">
        <f t="shared" si="1"/>
        <v>1.0248598210846209</v>
      </c>
      <c r="BU12" s="60">
        <f>BS12/BT12</f>
        <v>1.0162495678812173</v>
      </c>
    </row>
    <row r="13" spans="1:73">
      <c r="A13" s="38" t="s">
        <v>77</v>
      </c>
      <c r="C13" s="6" t="s">
        <v>77</v>
      </c>
      <c r="D13" s="6">
        <v>129885</v>
      </c>
      <c r="E13" s="27">
        <v>0.52</v>
      </c>
      <c r="F13" s="23">
        <f t="shared" si="2"/>
        <v>940.54715168153734</v>
      </c>
      <c r="G13" s="6">
        <v>579</v>
      </c>
      <c r="H13" s="6">
        <v>33</v>
      </c>
      <c r="I13" s="27">
        <v>11.4</v>
      </c>
      <c r="J13" s="23">
        <f t="shared" si="3"/>
        <v>29121.224159231297</v>
      </c>
      <c r="K13" s="6">
        <v>17927</v>
      </c>
      <c r="L13" s="6">
        <v>150</v>
      </c>
      <c r="M13" s="27">
        <v>2.71</v>
      </c>
      <c r="N13" s="23">
        <f t="shared" si="4"/>
        <v>13531.533287577213</v>
      </c>
      <c r="O13" s="6">
        <v>8330</v>
      </c>
      <c r="P13" s="6">
        <v>97</v>
      </c>
      <c r="Q13" s="6">
        <v>289</v>
      </c>
      <c r="R13" s="23">
        <f t="shared" si="5"/>
        <v>714.75085792724769</v>
      </c>
      <c r="S13" s="6">
        <v>440</v>
      </c>
      <c r="T13" s="6">
        <v>36</v>
      </c>
      <c r="U13" s="27">
        <v>0.16800000000000001</v>
      </c>
      <c r="V13" s="23">
        <f t="shared" si="6"/>
        <v>3546.1389155799584</v>
      </c>
      <c r="W13" s="6">
        <v>2183</v>
      </c>
      <c r="X13" s="6">
        <v>61</v>
      </c>
      <c r="Y13" s="27">
        <v>11.117568613335701</v>
      </c>
      <c r="Z13" s="23">
        <f t="shared" si="7"/>
        <v>373335.49073438568</v>
      </c>
      <c r="AA13" s="6">
        <v>229825</v>
      </c>
      <c r="AB13" s="6">
        <v>643</v>
      </c>
      <c r="AC13" s="6">
        <v>45</v>
      </c>
      <c r="AD13" s="23">
        <f t="shared" si="8"/>
        <v>3960.3695264241592</v>
      </c>
      <c r="AE13" s="6">
        <v>2438</v>
      </c>
      <c r="AF13" s="6">
        <v>110</v>
      </c>
      <c r="AG13" s="6">
        <v>121</v>
      </c>
      <c r="AH13" s="23">
        <f t="shared" si="9"/>
        <v>6569.2101578586135</v>
      </c>
      <c r="AI13" s="6">
        <v>4044</v>
      </c>
      <c r="AJ13" s="6">
        <v>70</v>
      </c>
      <c r="AK13" s="6">
        <v>136</v>
      </c>
      <c r="AL13" s="23">
        <f t="shared" si="10"/>
        <v>1424.628414550446</v>
      </c>
      <c r="AM13" s="6">
        <v>877</v>
      </c>
      <c r="AN13" s="6">
        <v>40</v>
      </c>
      <c r="AO13" s="6">
        <v>105</v>
      </c>
      <c r="AP13" s="23">
        <f t="shared" si="11"/>
        <v>1890.8409059711735</v>
      </c>
      <c r="AQ13" s="6">
        <v>1164</v>
      </c>
      <c r="AR13" s="6">
        <v>42</v>
      </c>
      <c r="AS13" s="6">
        <v>11</v>
      </c>
      <c r="AT13" s="23">
        <f t="shared" si="12"/>
        <v>459.71475634866158</v>
      </c>
      <c r="AU13" s="6">
        <v>283</v>
      </c>
      <c r="AV13" s="6">
        <v>46</v>
      </c>
      <c r="AW13" s="6">
        <v>403</v>
      </c>
      <c r="AX13" s="23">
        <f t="shared" si="13"/>
        <v>27446.432944406311</v>
      </c>
      <c r="AY13" s="6">
        <v>16896</v>
      </c>
      <c r="AZ13" s="6">
        <v>141</v>
      </c>
      <c r="BA13" s="6">
        <v>27.6</v>
      </c>
      <c r="BB13" s="23">
        <f t="shared" si="14"/>
        <v>1895.7142072752229</v>
      </c>
      <c r="BC13" s="6">
        <v>1167</v>
      </c>
      <c r="BD13" s="6">
        <v>71</v>
      </c>
      <c r="BE13" s="6">
        <v>179</v>
      </c>
      <c r="BF13" s="23">
        <f t="shared" si="15"/>
        <v>14166.686890871653</v>
      </c>
      <c r="BG13" s="6">
        <v>8721</v>
      </c>
      <c r="BH13" s="6">
        <v>221</v>
      </c>
      <c r="BI13" s="6">
        <v>19</v>
      </c>
      <c r="BJ13" s="23">
        <f t="shared" si="16"/>
        <v>1569.203019903912</v>
      </c>
      <c r="BK13" s="6">
        <v>966</v>
      </c>
      <c r="BL13" s="6">
        <v>134</v>
      </c>
      <c r="BN13" s="6">
        <f t="shared" si="17"/>
        <v>0.6155991211762718</v>
      </c>
      <c r="BO13" s="6">
        <v>14570</v>
      </c>
      <c r="BP13" s="6">
        <v>243</v>
      </c>
      <c r="BQ13" s="6">
        <v>23668</v>
      </c>
      <c r="BR13" s="6">
        <v>276</v>
      </c>
      <c r="BS13" s="64">
        <f t="shared" si="0"/>
        <v>1.0102036147334705</v>
      </c>
      <c r="BT13" s="64">
        <f t="shared" si="1"/>
        <v>1.0116528646273448</v>
      </c>
      <c r="BU13" s="60">
        <f t="shared" ref="BU13:BU21" si="19">BS13/BT13</f>
        <v>0.99856744349317084</v>
      </c>
    </row>
    <row r="14" spans="1:73">
      <c r="A14" s="38" t="s">
        <v>77</v>
      </c>
      <c r="C14" s="6" t="s">
        <v>77</v>
      </c>
      <c r="D14" s="6">
        <v>129949</v>
      </c>
      <c r="E14" s="27">
        <v>0.52</v>
      </c>
      <c r="F14" s="23">
        <f t="shared" si="2"/>
        <v>872.73262451833887</v>
      </c>
      <c r="G14" s="6">
        <v>521</v>
      </c>
      <c r="H14" s="6">
        <v>33</v>
      </c>
      <c r="I14" s="27">
        <v>11.4</v>
      </c>
      <c r="J14" s="23">
        <f t="shared" si="3"/>
        <v>30409.957899243615</v>
      </c>
      <c r="K14" s="6">
        <v>18154</v>
      </c>
      <c r="L14" s="6">
        <v>151</v>
      </c>
      <c r="M14" s="27">
        <v>2.71</v>
      </c>
      <c r="N14" s="23">
        <f t="shared" si="4"/>
        <v>13854.839803054088</v>
      </c>
      <c r="O14" s="6">
        <v>8271</v>
      </c>
      <c r="P14" s="6">
        <v>97</v>
      </c>
      <c r="Q14" s="6">
        <v>289</v>
      </c>
      <c r="R14" s="23">
        <f t="shared" si="5"/>
        <v>800.70286856001144</v>
      </c>
      <c r="S14" s="6">
        <v>478</v>
      </c>
      <c r="T14" s="6">
        <v>34</v>
      </c>
      <c r="U14" s="27">
        <v>0.16800000000000001</v>
      </c>
      <c r="V14" s="23">
        <f t="shared" si="6"/>
        <v>3715.3953189667477</v>
      </c>
      <c r="W14" s="6">
        <v>2218</v>
      </c>
      <c r="X14" s="6">
        <v>60</v>
      </c>
      <c r="Y14" s="27">
        <v>11.117568613335701</v>
      </c>
      <c r="Z14" s="23">
        <f t="shared" si="7"/>
        <v>384685.79991437134</v>
      </c>
      <c r="AA14" s="6">
        <v>229648</v>
      </c>
      <c r="AB14" s="6">
        <v>648</v>
      </c>
      <c r="AC14" s="6">
        <v>45</v>
      </c>
      <c r="AD14" s="23">
        <f t="shared" si="8"/>
        <v>4288.2831454260031</v>
      </c>
      <c r="AE14" s="6">
        <v>2560</v>
      </c>
      <c r="AF14" s="6">
        <v>110</v>
      </c>
      <c r="AG14" s="6">
        <v>121</v>
      </c>
      <c r="AH14" s="23">
        <f t="shared" si="9"/>
        <v>6593.235336092479</v>
      </c>
      <c r="AI14" s="6">
        <v>3936</v>
      </c>
      <c r="AJ14" s="6">
        <v>70</v>
      </c>
      <c r="AK14" s="6">
        <v>136</v>
      </c>
      <c r="AL14" s="23">
        <f t="shared" si="10"/>
        <v>1460.6964464107323</v>
      </c>
      <c r="AM14" s="6">
        <v>872</v>
      </c>
      <c r="AN14" s="6">
        <v>39</v>
      </c>
      <c r="AO14" s="6">
        <v>105</v>
      </c>
      <c r="AP14" s="23">
        <f t="shared" si="11"/>
        <v>2070.436706150992</v>
      </c>
      <c r="AQ14" s="6">
        <v>1236</v>
      </c>
      <c r="AR14" s="6">
        <v>42</v>
      </c>
      <c r="AS14" s="6">
        <v>11</v>
      </c>
      <c r="AT14" s="23">
        <f t="shared" si="12"/>
        <v>423.80298273155415</v>
      </c>
      <c r="AU14" s="6">
        <v>253</v>
      </c>
      <c r="AV14" s="6">
        <v>46</v>
      </c>
      <c r="AW14" s="6">
        <v>403</v>
      </c>
      <c r="AX14" s="23">
        <f t="shared" si="13"/>
        <v>28148.558584272872</v>
      </c>
      <c r="AY14" s="6">
        <v>16804</v>
      </c>
      <c r="AZ14" s="6">
        <v>141</v>
      </c>
      <c r="BA14" s="6">
        <v>27.6</v>
      </c>
      <c r="BB14" s="23">
        <f t="shared" si="14"/>
        <v>1785.6679035250465</v>
      </c>
      <c r="BC14" s="6">
        <v>1066</v>
      </c>
      <c r="BD14" s="6">
        <v>70</v>
      </c>
      <c r="BE14" s="6">
        <v>179</v>
      </c>
      <c r="BF14" s="23">
        <f t="shared" si="15"/>
        <v>14137.933495076353</v>
      </c>
      <c r="BG14" s="6">
        <v>8440</v>
      </c>
      <c r="BH14" s="6">
        <v>218</v>
      </c>
      <c r="BI14" s="6">
        <v>19</v>
      </c>
      <c r="BJ14" s="23">
        <f t="shared" si="16"/>
        <v>1864.3981018981019</v>
      </c>
      <c r="BK14" s="6">
        <v>1113</v>
      </c>
      <c r="BL14" s="6">
        <v>132</v>
      </c>
      <c r="BN14" s="6">
        <f t="shared" si="17"/>
        <v>0.59697550585729497</v>
      </c>
      <c r="BO14" s="6">
        <v>14014</v>
      </c>
      <c r="BP14" s="6">
        <v>242</v>
      </c>
      <c r="BQ14" s="6">
        <v>23475</v>
      </c>
      <c r="BR14" s="6">
        <v>276</v>
      </c>
      <c r="BS14" s="64">
        <f t="shared" si="0"/>
        <v>1.0502830502830502</v>
      </c>
      <c r="BT14" s="64">
        <f t="shared" si="1"/>
        <v>1.0199701810436634</v>
      </c>
      <c r="BU14" s="60">
        <f t="shared" si="19"/>
        <v>1.0297193680783587</v>
      </c>
    </row>
    <row r="15" spans="1:73">
      <c r="A15" s="38" t="s">
        <v>77</v>
      </c>
      <c r="C15" s="6" t="s">
        <v>77</v>
      </c>
      <c r="D15" s="6">
        <v>130133</v>
      </c>
      <c r="E15" s="27">
        <v>0.52</v>
      </c>
      <c r="F15" s="23">
        <f t="shared" si="2"/>
        <v>916.17796550510377</v>
      </c>
      <c r="G15" s="6">
        <v>563</v>
      </c>
      <c r="H15" s="6">
        <v>33</v>
      </c>
      <c r="I15" s="27">
        <v>11.4</v>
      </c>
      <c r="J15" s="23">
        <f t="shared" si="3"/>
        <v>29651.294332981342</v>
      </c>
      <c r="K15" s="6">
        <v>18221</v>
      </c>
      <c r="L15" s="6">
        <v>151</v>
      </c>
      <c r="M15" s="27">
        <v>2.71</v>
      </c>
      <c r="N15" s="23">
        <f t="shared" si="4"/>
        <v>13591.329250263991</v>
      </c>
      <c r="O15" s="6">
        <v>8352</v>
      </c>
      <c r="P15" s="6">
        <v>97</v>
      </c>
      <c r="Q15" s="6">
        <v>289</v>
      </c>
      <c r="R15" s="23">
        <f t="shared" si="5"/>
        <v>702.99978880675815</v>
      </c>
      <c r="S15" s="6">
        <v>432</v>
      </c>
      <c r="T15" s="6">
        <v>34</v>
      </c>
      <c r="U15" s="27">
        <v>0.16800000000000001</v>
      </c>
      <c r="V15" s="23">
        <f t="shared" si="6"/>
        <v>3741.195635339669</v>
      </c>
      <c r="W15" s="6">
        <v>2299</v>
      </c>
      <c r="X15" s="6">
        <v>61</v>
      </c>
      <c r="Y15" s="27">
        <v>11.117568613335701</v>
      </c>
      <c r="Z15" s="23">
        <f t="shared" si="7"/>
        <v>375322.14882083773</v>
      </c>
      <c r="AA15" s="6">
        <v>230639</v>
      </c>
      <c r="AB15" s="6">
        <v>648</v>
      </c>
      <c r="AC15" s="6">
        <v>45</v>
      </c>
      <c r="AD15" s="23">
        <f t="shared" si="8"/>
        <v>3956.0011263639562</v>
      </c>
      <c r="AE15" s="6">
        <v>2431</v>
      </c>
      <c r="AF15" s="6">
        <v>110</v>
      </c>
      <c r="AG15" s="6">
        <v>121</v>
      </c>
      <c r="AH15" s="23">
        <f t="shared" si="9"/>
        <v>6558.0767335445262</v>
      </c>
      <c r="AI15" s="6">
        <v>4030</v>
      </c>
      <c r="AJ15" s="6">
        <v>70</v>
      </c>
      <c r="AK15" s="6">
        <v>136</v>
      </c>
      <c r="AL15" s="23">
        <f t="shared" si="10"/>
        <v>1427.1546638507566</v>
      </c>
      <c r="AM15" s="6">
        <v>877</v>
      </c>
      <c r="AN15" s="6">
        <v>40</v>
      </c>
      <c r="AO15" s="6">
        <v>105</v>
      </c>
      <c r="AP15" s="23">
        <f t="shared" si="11"/>
        <v>1920.2309046110522</v>
      </c>
      <c r="AQ15" s="6">
        <v>1180</v>
      </c>
      <c r="AR15" s="6">
        <v>42</v>
      </c>
      <c r="AS15" s="6">
        <v>11</v>
      </c>
      <c r="AT15" s="23">
        <f t="shared" si="12"/>
        <v>442.62949665610699</v>
      </c>
      <c r="AU15" s="6">
        <v>272</v>
      </c>
      <c r="AV15" s="6">
        <v>44</v>
      </c>
      <c r="AW15" s="6">
        <v>403</v>
      </c>
      <c r="AX15" s="23">
        <f t="shared" si="13"/>
        <v>27384.445476944737</v>
      </c>
      <c r="AY15" s="6">
        <v>16828</v>
      </c>
      <c r="AZ15" s="6">
        <v>140</v>
      </c>
      <c r="BA15" s="6">
        <v>27.6</v>
      </c>
      <c r="BB15" s="23">
        <f t="shared" si="14"/>
        <v>1895.8211897219287</v>
      </c>
      <c r="BC15" s="6">
        <v>1165</v>
      </c>
      <c r="BD15" s="6">
        <v>71</v>
      </c>
      <c r="BE15" s="6">
        <v>179</v>
      </c>
      <c r="BF15" s="23">
        <f t="shared" si="15"/>
        <v>14177.162407602955</v>
      </c>
      <c r="BG15" s="6">
        <v>8712</v>
      </c>
      <c r="BH15" s="6">
        <v>220</v>
      </c>
      <c r="BI15" s="6">
        <v>19</v>
      </c>
      <c r="BJ15" s="23">
        <f t="shared" si="16"/>
        <v>1519.9115804294261</v>
      </c>
      <c r="BK15" s="6">
        <v>934</v>
      </c>
      <c r="BL15" s="6">
        <v>131</v>
      </c>
      <c r="BN15" s="6">
        <f t="shared" si="17"/>
        <v>0.61450943069735253</v>
      </c>
      <c r="BO15" s="6">
        <v>14205</v>
      </c>
      <c r="BP15" s="6">
        <v>242</v>
      </c>
      <c r="BQ15" s="6">
        <v>23116</v>
      </c>
      <c r="BR15" s="6">
        <v>276</v>
      </c>
      <c r="BS15" s="64">
        <f t="shared" si="0"/>
        <v>1.0361609761820956</v>
      </c>
      <c r="BT15" s="64">
        <f t="shared" si="1"/>
        <v>1.0358106938916767</v>
      </c>
      <c r="BU15" s="60">
        <f t="shared" si="19"/>
        <v>1.0003381721124183</v>
      </c>
    </row>
    <row r="16" spans="1:73">
      <c r="A16" s="38" t="s">
        <v>77</v>
      </c>
      <c r="C16" s="6" t="s">
        <v>77</v>
      </c>
      <c r="D16" s="6">
        <v>131577</v>
      </c>
      <c r="E16" s="27">
        <v>0.52</v>
      </c>
      <c r="F16" s="23">
        <f t="shared" si="2"/>
        <v>937.98403553827995</v>
      </c>
      <c r="G16" s="6">
        <v>576</v>
      </c>
      <c r="H16" s="6">
        <v>35</v>
      </c>
      <c r="I16" s="27">
        <v>11.4</v>
      </c>
      <c r="J16" s="23">
        <f t="shared" si="3"/>
        <v>30194.618032900675</v>
      </c>
      <c r="K16" s="6">
        <v>18542</v>
      </c>
      <c r="L16" s="6">
        <v>153</v>
      </c>
      <c r="M16" s="27">
        <v>2.71</v>
      </c>
      <c r="N16" s="23">
        <f t="shared" si="4"/>
        <v>13781.525855486916</v>
      </c>
      <c r="O16" s="6">
        <v>8463</v>
      </c>
      <c r="P16" s="6">
        <v>98</v>
      </c>
      <c r="Q16" s="6">
        <v>289</v>
      </c>
      <c r="R16" s="23">
        <f t="shared" si="5"/>
        <v>732.80002776428125</v>
      </c>
      <c r="S16" s="6">
        <v>450</v>
      </c>
      <c r="T16" s="6">
        <v>35</v>
      </c>
      <c r="U16" s="27">
        <v>0.16800000000000001</v>
      </c>
      <c r="V16" s="23">
        <f t="shared" si="6"/>
        <v>3576.0641354896925</v>
      </c>
      <c r="W16" s="6">
        <v>2196</v>
      </c>
      <c r="X16" s="6">
        <v>61</v>
      </c>
      <c r="Y16" s="27">
        <v>11.117568613335701</v>
      </c>
      <c r="Z16" s="23">
        <f t="shared" si="7"/>
        <v>380321.5859651558</v>
      </c>
      <c r="AA16" s="6">
        <v>233549</v>
      </c>
      <c r="AB16" s="6">
        <v>648</v>
      </c>
      <c r="AC16" s="6">
        <v>45</v>
      </c>
      <c r="AD16" s="23">
        <f t="shared" si="8"/>
        <v>4025.5148191851185</v>
      </c>
      <c r="AE16" s="6">
        <v>2472</v>
      </c>
      <c r="AF16" s="6">
        <v>112</v>
      </c>
      <c r="AG16" s="6">
        <v>121</v>
      </c>
      <c r="AH16" s="23">
        <f t="shared" si="9"/>
        <v>6758.0447004928155</v>
      </c>
      <c r="AI16" s="6">
        <v>4150</v>
      </c>
      <c r="AJ16" s="6">
        <v>71</v>
      </c>
      <c r="AK16" s="6">
        <v>136</v>
      </c>
      <c r="AL16" s="23">
        <f t="shared" si="10"/>
        <v>1349.9804955924203</v>
      </c>
      <c r="AM16" s="6">
        <v>829</v>
      </c>
      <c r="AN16" s="6">
        <v>40</v>
      </c>
      <c r="AO16" s="6">
        <v>105</v>
      </c>
      <c r="AP16" s="23">
        <f t="shared" si="11"/>
        <v>2042.0694107031304</v>
      </c>
      <c r="AQ16" s="6">
        <v>1254</v>
      </c>
      <c r="AR16" s="6">
        <v>43</v>
      </c>
      <c r="AS16" s="6">
        <v>11</v>
      </c>
      <c r="AT16" s="23">
        <f t="shared" si="12"/>
        <v>594.38224474213928</v>
      </c>
      <c r="AU16" s="6">
        <v>365</v>
      </c>
      <c r="AV16" s="6">
        <v>47</v>
      </c>
      <c r="AW16" s="6">
        <v>403</v>
      </c>
      <c r="AX16" s="23">
        <f t="shared" si="13"/>
        <v>28176.975289789687</v>
      </c>
      <c r="AY16" s="6">
        <v>17303</v>
      </c>
      <c r="AZ16" s="6">
        <v>143</v>
      </c>
      <c r="BA16" s="6">
        <v>27.6</v>
      </c>
      <c r="BB16" s="23">
        <f t="shared" si="14"/>
        <v>2136.5191920594157</v>
      </c>
      <c r="BC16" s="6">
        <v>1312</v>
      </c>
      <c r="BD16" s="6">
        <v>71</v>
      </c>
      <c r="BE16" s="6">
        <v>179</v>
      </c>
      <c r="BF16" s="23">
        <f t="shared" si="15"/>
        <v>14853.042340528909</v>
      </c>
      <c r="BG16" s="6">
        <v>9121</v>
      </c>
      <c r="BH16" s="6">
        <v>222</v>
      </c>
      <c r="BI16" s="6">
        <v>19</v>
      </c>
      <c r="BJ16" s="23">
        <f t="shared" si="16"/>
        <v>1910.1654057055598</v>
      </c>
      <c r="BK16" s="6">
        <v>1173</v>
      </c>
      <c r="BL16" s="6">
        <v>135</v>
      </c>
      <c r="BN16" s="6">
        <f t="shared" si="17"/>
        <v>0.61408294616597758</v>
      </c>
      <c r="BO16" s="6">
        <v>14407</v>
      </c>
      <c r="BP16" s="6">
        <v>245</v>
      </c>
      <c r="BQ16" s="6">
        <v>23461</v>
      </c>
      <c r="BR16" s="6">
        <v>277</v>
      </c>
      <c r="BS16" s="64">
        <f t="shared" si="0"/>
        <v>1.0216330024756484</v>
      </c>
      <c r="BT16" s="64">
        <f t="shared" si="1"/>
        <v>1.0205788329568219</v>
      </c>
      <c r="BU16" s="60">
        <f t="shared" si="19"/>
        <v>1.0010329133671843</v>
      </c>
    </row>
    <row r="17" spans="1:73">
      <c r="A17" s="38" t="s">
        <v>77</v>
      </c>
      <c r="C17" s="6" t="s">
        <v>77</v>
      </c>
      <c r="D17" s="6">
        <v>136625</v>
      </c>
      <c r="E17" s="27">
        <v>0.52</v>
      </c>
      <c r="F17" s="23">
        <f t="shared" si="2"/>
        <v>1048.6805458849742</v>
      </c>
      <c r="G17" s="6">
        <v>611</v>
      </c>
      <c r="H17" s="6">
        <v>34</v>
      </c>
      <c r="I17" s="27">
        <v>11.4</v>
      </c>
      <c r="J17" s="23">
        <f t="shared" si="3"/>
        <v>33217.943183400639</v>
      </c>
      <c r="K17" s="6">
        <v>19354</v>
      </c>
      <c r="L17" s="6">
        <v>155</v>
      </c>
      <c r="M17" s="27">
        <v>2.71</v>
      </c>
      <c r="N17" s="23">
        <f t="shared" si="4"/>
        <v>14932.112519147749</v>
      </c>
      <c r="O17" s="6">
        <v>8700</v>
      </c>
      <c r="P17" s="6">
        <v>99</v>
      </c>
      <c r="Q17" s="6">
        <v>289</v>
      </c>
      <c r="R17" s="23">
        <f t="shared" si="5"/>
        <v>916.52276841665503</v>
      </c>
      <c r="S17" s="6">
        <v>534</v>
      </c>
      <c r="T17" s="6">
        <v>35</v>
      </c>
      <c r="U17" s="27">
        <v>0.16800000000000001</v>
      </c>
      <c r="V17" s="23">
        <f t="shared" si="6"/>
        <v>4282.2552569280042</v>
      </c>
      <c r="W17" s="6">
        <v>2495</v>
      </c>
      <c r="X17" s="6">
        <v>62</v>
      </c>
      <c r="Y17" s="27">
        <v>11.117568613335733</v>
      </c>
      <c r="Z17" s="23">
        <f t="shared" si="7"/>
        <v>417237.55048043444</v>
      </c>
      <c r="AA17" s="6">
        <v>243098</v>
      </c>
      <c r="AB17" s="6">
        <v>660</v>
      </c>
      <c r="AC17" s="6">
        <v>45</v>
      </c>
      <c r="AD17" s="23">
        <f t="shared" si="8"/>
        <v>4773.1270018103323</v>
      </c>
      <c r="AE17" s="6">
        <v>2781</v>
      </c>
      <c r="AF17" s="6">
        <v>112</v>
      </c>
      <c r="AG17" s="6">
        <v>121</v>
      </c>
      <c r="AH17" s="23">
        <f t="shared" si="9"/>
        <v>7177.7120178248151</v>
      </c>
      <c r="AI17" s="6">
        <v>4182</v>
      </c>
      <c r="AJ17" s="6">
        <v>71</v>
      </c>
      <c r="AK17" s="6">
        <v>136</v>
      </c>
      <c r="AL17" s="23">
        <f t="shared" si="10"/>
        <v>1549.8502994011974</v>
      </c>
      <c r="AM17" s="6">
        <v>903</v>
      </c>
      <c r="AN17" s="6">
        <v>40</v>
      </c>
      <c r="AO17" s="6">
        <v>105</v>
      </c>
      <c r="AP17" s="23">
        <f t="shared" si="11"/>
        <v>2227.8025344659518</v>
      </c>
      <c r="AQ17" s="6">
        <v>1298</v>
      </c>
      <c r="AR17" s="6">
        <v>42</v>
      </c>
      <c r="AS17" s="6">
        <v>11</v>
      </c>
      <c r="AT17" s="23">
        <f t="shared" si="12"/>
        <v>520.04943601169748</v>
      </c>
      <c r="AU17" s="6">
        <v>303</v>
      </c>
      <c r="AV17" s="6">
        <v>48</v>
      </c>
      <c r="AW17" s="6">
        <v>403</v>
      </c>
      <c r="AX17" s="23">
        <f t="shared" si="13"/>
        <v>30815.07450215847</v>
      </c>
      <c r="AY17" s="6">
        <v>17954</v>
      </c>
      <c r="AZ17" s="6">
        <v>146</v>
      </c>
      <c r="BA17" s="6">
        <v>27.6</v>
      </c>
      <c r="BB17" s="23">
        <f t="shared" si="14"/>
        <v>2268.9945690015315</v>
      </c>
      <c r="BC17" s="6">
        <v>1322</v>
      </c>
      <c r="BD17" s="6">
        <v>72</v>
      </c>
      <c r="BE17" s="6">
        <v>179</v>
      </c>
      <c r="BF17" s="23">
        <f t="shared" si="15"/>
        <v>17144.468040662858</v>
      </c>
      <c r="BG17" s="6">
        <v>9989</v>
      </c>
      <c r="BH17" s="6">
        <v>225</v>
      </c>
      <c r="BI17" s="6">
        <v>19</v>
      </c>
      <c r="BJ17" s="23">
        <f t="shared" si="16"/>
        <v>1790.137167525414</v>
      </c>
      <c r="BK17" s="6">
        <v>1043</v>
      </c>
      <c r="BL17" s="6">
        <v>135</v>
      </c>
      <c r="BN17" s="6">
        <f t="shared" si="17"/>
        <v>0.58263691683569985</v>
      </c>
      <c r="BO17" s="6">
        <v>14362</v>
      </c>
      <c r="BP17" s="6">
        <v>244</v>
      </c>
      <c r="BQ17" s="6">
        <v>24650</v>
      </c>
      <c r="BR17" s="6">
        <v>281</v>
      </c>
      <c r="BS17" s="64">
        <f t="shared" si="0"/>
        <v>1.0248340528245834</v>
      </c>
      <c r="BT17" s="64">
        <f t="shared" si="1"/>
        <v>0.97135091277890462</v>
      </c>
      <c r="BU17" s="60">
        <f t="shared" si="19"/>
        <v>1.0550605752690041</v>
      </c>
    </row>
    <row r="18" spans="1:73">
      <c r="A18" s="38" t="s">
        <v>77</v>
      </c>
      <c r="C18" s="6" t="s">
        <v>77</v>
      </c>
      <c r="D18" s="6">
        <v>136558</v>
      </c>
      <c r="E18" s="27">
        <v>0.52</v>
      </c>
      <c r="F18" s="23">
        <f t="shared" si="2"/>
        <v>1046.049065900226</v>
      </c>
      <c r="G18" s="6">
        <v>621</v>
      </c>
      <c r="H18" s="6">
        <v>34</v>
      </c>
      <c r="I18" s="27">
        <v>11.4</v>
      </c>
      <c r="J18" s="23">
        <f t="shared" si="3"/>
        <v>32882.324984602754</v>
      </c>
      <c r="K18" s="6">
        <v>19521</v>
      </c>
      <c r="L18" s="6">
        <v>155</v>
      </c>
      <c r="M18" s="27">
        <v>2.71</v>
      </c>
      <c r="N18" s="23">
        <f t="shared" si="4"/>
        <v>14796.288236501745</v>
      </c>
      <c r="O18" s="6">
        <v>8784</v>
      </c>
      <c r="P18" s="6">
        <v>99</v>
      </c>
      <c r="Q18" s="6">
        <v>289</v>
      </c>
      <c r="R18" s="23">
        <f t="shared" si="5"/>
        <v>793.38020940258673</v>
      </c>
      <c r="S18" s="6">
        <v>471</v>
      </c>
      <c r="T18" s="6">
        <v>36</v>
      </c>
      <c r="U18" s="27">
        <v>0.16800000000000001</v>
      </c>
      <c r="V18" s="23">
        <f t="shared" si="6"/>
        <v>3955.1098337097105</v>
      </c>
      <c r="W18" s="6">
        <v>2348</v>
      </c>
      <c r="X18" s="6">
        <v>62</v>
      </c>
      <c r="Y18" s="27">
        <v>11.117568613335733</v>
      </c>
      <c r="Z18" s="23">
        <f t="shared" si="7"/>
        <v>410172.5148840074</v>
      </c>
      <c r="AA18" s="6">
        <v>243504</v>
      </c>
      <c r="AB18" s="6">
        <v>663</v>
      </c>
      <c r="AC18" s="6">
        <v>45</v>
      </c>
      <c r="AD18" s="23">
        <f t="shared" si="8"/>
        <v>4238.0989529870667</v>
      </c>
      <c r="AE18" s="6">
        <v>2516</v>
      </c>
      <c r="AF18" s="6">
        <v>112</v>
      </c>
      <c r="AG18" s="6">
        <v>121</v>
      </c>
      <c r="AH18" s="23">
        <f t="shared" si="9"/>
        <v>6722.6760418805179</v>
      </c>
      <c r="AI18" s="6">
        <v>3991</v>
      </c>
      <c r="AJ18" s="6">
        <v>71</v>
      </c>
      <c r="AK18" s="6">
        <v>136</v>
      </c>
      <c r="AL18" s="23">
        <f t="shared" si="10"/>
        <v>1485.6928762061179</v>
      </c>
      <c r="AM18" s="6">
        <v>882</v>
      </c>
      <c r="AN18" s="6">
        <v>40</v>
      </c>
      <c r="AO18" s="6">
        <v>105</v>
      </c>
      <c r="AP18" s="23">
        <f t="shared" si="11"/>
        <v>2220.1170190925891</v>
      </c>
      <c r="AQ18" s="6">
        <v>1318</v>
      </c>
      <c r="AR18" s="6">
        <v>43</v>
      </c>
      <c r="AS18" s="6">
        <v>11</v>
      </c>
      <c r="AT18" s="23">
        <f t="shared" si="12"/>
        <v>443.01272839252721</v>
      </c>
      <c r="AU18" s="6">
        <v>263</v>
      </c>
      <c r="AV18" s="6">
        <v>47</v>
      </c>
      <c r="AW18" s="6">
        <v>403</v>
      </c>
      <c r="AX18" s="23">
        <f t="shared" si="13"/>
        <v>30591.460685690825</v>
      </c>
      <c r="AY18" s="6">
        <v>18161</v>
      </c>
      <c r="AZ18" s="6">
        <v>146</v>
      </c>
      <c r="BA18" s="6">
        <v>27.6</v>
      </c>
      <c r="BB18" s="23">
        <f t="shared" si="14"/>
        <v>2178.005543009649</v>
      </c>
      <c r="BC18" s="6">
        <v>1293</v>
      </c>
      <c r="BD18" s="6">
        <v>71</v>
      </c>
      <c r="BE18" s="6">
        <v>179</v>
      </c>
      <c r="BF18" s="23">
        <f t="shared" si="15"/>
        <v>15582.930609731062</v>
      </c>
      <c r="BG18" s="6">
        <v>9251</v>
      </c>
      <c r="BH18" s="6">
        <v>222</v>
      </c>
      <c r="BI18" s="6">
        <v>19</v>
      </c>
      <c r="BJ18" s="23">
        <f t="shared" si="16"/>
        <v>2004.5062615479369</v>
      </c>
      <c r="BK18" s="6">
        <v>1190</v>
      </c>
      <c r="BL18" s="6">
        <v>133</v>
      </c>
      <c r="BN18" s="6">
        <f t="shared" si="17"/>
        <v>0.59366240097501521</v>
      </c>
      <c r="BO18" s="6">
        <v>14613</v>
      </c>
      <c r="BP18" s="6">
        <v>245</v>
      </c>
      <c r="BQ18" s="6">
        <v>24615</v>
      </c>
      <c r="BR18" s="6">
        <v>281</v>
      </c>
      <c r="BS18" s="64">
        <f t="shared" si="0"/>
        <v>1.0072310043568511</v>
      </c>
      <c r="BT18" s="64">
        <f t="shared" si="1"/>
        <v>0.97273207393865524</v>
      </c>
      <c r="BU18" s="60">
        <f t="shared" si="19"/>
        <v>1.0354660150955108</v>
      </c>
    </row>
    <row r="19" spans="1:73">
      <c r="A19" s="38" t="s">
        <v>77</v>
      </c>
      <c r="C19" s="6" t="s">
        <v>77</v>
      </c>
      <c r="D19" s="6">
        <v>133255</v>
      </c>
      <c r="E19" s="27">
        <v>0.52</v>
      </c>
      <c r="F19" s="23">
        <f t="shared" si="2"/>
        <v>946.42497753818498</v>
      </c>
      <c r="G19" s="6">
        <v>559</v>
      </c>
      <c r="H19" s="6">
        <v>33</v>
      </c>
      <c r="I19" s="27">
        <v>11.4</v>
      </c>
      <c r="J19" s="23">
        <f t="shared" si="3"/>
        <v>31699.311009744968</v>
      </c>
      <c r="K19" s="6">
        <v>18723</v>
      </c>
      <c r="L19" s="6">
        <v>153</v>
      </c>
      <c r="M19" s="27">
        <v>2.71</v>
      </c>
      <c r="N19" s="23">
        <f t="shared" si="4"/>
        <v>14521.443707236158</v>
      </c>
      <c r="O19" s="6">
        <v>8577</v>
      </c>
      <c r="P19" s="6">
        <v>98</v>
      </c>
      <c r="Q19" s="6">
        <v>289</v>
      </c>
      <c r="R19" s="23">
        <f t="shared" si="5"/>
        <v>838.06862948372373</v>
      </c>
      <c r="S19" s="6">
        <v>495</v>
      </c>
      <c r="T19" s="6">
        <v>35</v>
      </c>
      <c r="U19" s="27">
        <v>0.16800000000000001</v>
      </c>
      <c r="V19" s="23">
        <f t="shared" si="6"/>
        <v>3802.6305895362498</v>
      </c>
      <c r="W19" s="6">
        <v>2246</v>
      </c>
      <c r="X19" s="6">
        <v>61</v>
      </c>
      <c r="Y19" s="27">
        <v>11.117568613335733</v>
      </c>
      <c r="Z19" s="23">
        <f t="shared" si="7"/>
        <v>398966.38046858797</v>
      </c>
      <c r="AA19" s="6">
        <v>235647</v>
      </c>
      <c r="AB19" s="6">
        <v>656</v>
      </c>
      <c r="AC19" s="6">
        <v>45</v>
      </c>
      <c r="AD19" s="23">
        <f t="shared" si="8"/>
        <v>4735.5110235676266</v>
      </c>
      <c r="AE19" s="6">
        <v>2797</v>
      </c>
      <c r="AF19" s="6">
        <v>114</v>
      </c>
      <c r="AG19" s="6">
        <v>121</v>
      </c>
      <c r="AH19" s="23">
        <f t="shared" si="9"/>
        <v>6779.0440251572318</v>
      </c>
      <c r="AI19" s="6">
        <v>4004</v>
      </c>
      <c r="AJ19" s="6">
        <v>71</v>
      </c>
      <c r="AK19" s="6">
        <v>136</v>
      </c>
      <c r="AL19" s="23">
        <f t="shared" si="10"/>
        <v>1415.4047964614001</v>
      </c>
      <c r="AM19" s="6">
        <v>836</v>
      </c>
      <c r="AN19" s="6">
        <v>39</v>
      </c>
      <c r="AO19" s="6">
        <v>105</v>
      </c>
      <c r="AP19" s="23">
        <f t="shared" si="11"/>
        <v>2199.2952519178934</v>
      </c>
      <c r="AQ19" s="6">
        <v>1299</v>
      </c>
      <c r="AR19" s="6">
        <v>43</v>
      </c>
      <c r="AS19" s="6">
        <v>11</v>
      </c>
      <c r="AT19" s="23">
        <f t="shared" si="12"/>
        <v>499.45504181353232</v>
      </c>
      <c r="AU19" s="6">
        <v>295</v>
      </c>
      <c r="AV19" s="6">
        <v>47</v>
      </c>
      <c r="AW19" s="6">
        <v>403</v>
      </c>
      <c r="AX19" s="23">
        <f t="shared" si="13"/>
        <v>29396.738613587666</v>
      </c>
      <c r="AY19" s="6">
        <v>17363</v>
      </c>
      <c r="AZ19" s="6">
        <v>143</v>
      </c>
      <c r="BA19" s="6">
        <v>27.6</v>
      </c>
      <c r="BB19" s="23">
        <f t="shared" si="14"/>
        <v>1945.3350611652497</v>
      </c>
      <c r="BC19" s="6">
        <v>1149</v>
      </c>
      <c r="BD19" s="6">
        <v>71</v>
      </c>
      <c r="BE19" s="6">
        <v>179</v>
      </c>
      <c r="BF19" s="23">
        <f t="shared" si="15"/>
        <v>15786.165457184325</v>
      </c>
      <c r="BG19" s="6">
        <v>9324</v>
      </c>
      <c r="BH19" s="6">
        <v>224</v>
      </c>
      <c r="BI19" s="6">
        <v>19</v>
      </c>
      <c r="BJ19" s="23">
        <f t="shared" si="16"/>
        <v>1760.7906558849954</v>
      </c>
      <c r="BK19" s="6">
        <v>1040</v>
      </c>
      <c r="BL19" s="6">
        <v>135</v>
      </c>
      <c r="BN19" s="6">
        <f t="shared" si="17"/>
        <v>0.59064375229619959</v>
      </c>
      <c r="BO19" s="6">
        <v>14469</v>
      </c>
      <c r="BP19" s="6">
        <v>245</v>
      </c>
      <c r="BQ19" s="6">
        <v>24497</v>
      </c>
      <c r="BR19" s="6">
        <v>280</v>
      </c>
      <c r="BS19" s="64">
        <f t="shared" si="0"/>
        <v>1.0172552814062248</v>
      </c>
      <c r="BT19" s="64">
        <f t="shared" si="1"/>
        <v>0.97741764297669098</v>
      </c>
      <c r="BU19" s="60">
        <f t="shared" si="19"/>
        <v>1.0407580512954622</v>
      </c>
    </row>
    <row r="20" spans="1:73">
      <c r="A20" s="38" t="s">
        <v>77</v>
      </c>
      <c r="C20" s="6" t="s">
        <v>77</v>
      </c>
      <c r="D20" s="6">
        <v>133663</v>
      </c>
      <c r="E20" s="27">
        <v>0.52</v>
      </c>
      <c r="F20" s="23">
        <f t="shared" si="2"/>
        <v>991.43746110765392</v>
      </c>
      <c r="G20" s="6">
        <v>594</v>
      </c>
      <c r="H20" s="6">
        <v>34</v>
      </c>
      <c r="I20" s="27">
        <v>11.4</v>
      </c>
      <c r="J20" s="23">
        <f t="shared" si="3"/>
        <v>31221.934591716792</v>
      </c>
      <c r="K20" s="6">
        <v>18706</v>
      </c>
      <c r="L20" s="6">
        <v>154</v>
      </c>
      <c r="M20" s="27">
        <v>2.71</v>
      </c>
      <c r="N20" s="23">
        <f t="shared" si="4"/>
        <v>14294.057940952776</v>
      </c>
      <c r="O20" s="6">
        <v>8564</v>
      </c>
      <c r="P20" s="6">
        <v>98</v>
      </c>
      <c r="Q20" s="6">
        <v>289</v>
      </c>
      <c r="R20" s="23">
        <f t="shared" si="5"/>
        <v>872.93231003249673</v>
      </c>
      <c r="S20" s="6">
        <v>523</v>
      </c>
      <c r="T20" s="6">
        <v>35</v>
      </c>
      <c r="U20" s="27">
        <v>0.16800000000000001</v>
      </c>
      <c r="V20" s="23">
        <f t="shared" si="6"/>
        <v>4104.2840351241093</v>
      </c>
      <c r="W20" s="6">
        <v>2459</v>
      </c>
      <c r="X20" s="6">
        <v>61</v>
      </c>
      <c r="Y20" s="27">
        <v>11.117568613335733</v>
      </c>
      <c r="Z20" s="23">
        <f t="shared" si="7"/>
        <v>396790.2966189587</v>
      </c>
      <c r="AA20" s="6">
        <v>237729</v>
      </c>
      <c r="AB20" s="6">
        <v>655</v>
      </c>
      <c r="AC20" s="6">
        <v>45</v>
      </c>
      <c r="AD20" s="23">
        <f t="shared" si="8"/>
        <v>4406.3887160340173</v>
      </c>
      <c r="AE20" s="6">
        <v>2640</v>
      </c>
      <c r="AF20" s="6">
        <v>113</v>
      </c>
      <c r="AG20" s="6">
        <v>121</v>
      </c>
      <c r="AH20" s="23">
        <f t="shared" si="9"/>
        <v>6793.1826038857771</v>
      </c>
      <c r="AI20" s="6">
        <v>4070</v>
      </c>
      <c r="AJ20" s="6">
        <v>71</v>
      </c>
      <c r="AK20" s="6">
        <v>136</v>
      </c>
      <c r="AL20" s="23">
        <f t="shared" si="10"/>
        <v>1622.3522090852518</v>
      </c>
      <c r="AM20" s="6">
        <v>972</v>
      </c>
      <c r="AN20" s="6">
        <v>40</v>
      </c>
      <c r="AO20" s="6">
        <v>105</v>
      </c>
      <c r="AP20" s="23">
        <f t="shared" si="11"/>
        <v>2144.7763257968609</v>
      </c>
      <c r="AQ20" s="6">
        <v>1285</v>
      </c>
      <c r="AR20" s="6">
        <v>42</v>
      </c>
      <c r="AS20" s="6">
        <v>11</v>
      </c>
      <c r="AT20" s="23">
        <f t="shared" si="12"/>
        <v>487.37329737952012</v>
      </c>
      <c r="AU20" s="6">
        <v>292</v>
      </c>
      <c r="AV20" s="6">
        <v>47</v>
      </c>
      <c r="AW20" s="6">
        <v>403</v>
      </c>
      <c r="AX20" s="23">
        <f t="shared" si="13"/>
        <v>29138.914471409804</v>
      </c>
      <c r="AY20" s="6">
        <v>17458</v>
      </c>
      <c r="AZ20" s="6">
        <v>144</v>
      </c>
      <c r="BA20" s="6">
        <v>27.6</v>
      </c>
      <c r="BB20" s="23">
        <f t="shared" si="14"/>
        <v>2081.3510336721288</v>
      </c>
      <c r="BC20" s="6">
        <v>1247</v>
      </c>
      <c r="BD20" s="6">
        <v>73</v>
      </c>
      <c r="BE20" s="6">
        <v>179</v>
      </c>
      <c r="BF20" s="23">
        <f t="shared" si="15"/>
        <v>15677.730761252851</v>
      </c>
      <c r="BG20" s="6">
        <v>9393</v>
      </c>
      <c r="BH20" s="6">
        <v>226</v>
      </c>
      <c r="BI20" s="6">
        <v>19</v>
      </c>
      <c r="BJ20" s="23">
        <f t="shared" si="16"/>
        <v>1754.2100532393001</v>
      </c>
      <c r="BK20" s="6">
        <v>1051</v>
      </c>
      <c r="BL20" s="6">
        <v>135</v>
      </c>
      <c r="BN20" s="6">
        <f t="shared" si="17"/>
        <v>0.59913007456503731</v>
      </c>
      <c r="BO20" s="6">
        <v>14463</v>
      </c>
      <c r="BP20" s="6">
        <v>246</v>
      </c>
      <c r="BQ20" s="6">
        <v>24140</v>
      </c>
      <c r="BR20" s="6">
        <v>281</v>
      </c>
      <c r="BS20" s="64">
        <f t="shared" si="0"/>
        <v>1.0176772914794072</v>
      </c>
      <c r="BT20" s="64">
        <f t="shared" si="1"/>
        <v>0.99187241093620548</v>
      </c>
      <c r="BU20" s="60">
        <f t="shared" si="19"/>
        <v>1.0260163305871619</v>
      </c>
    </row>
    <row r="21" spans="1:73">
      <c r="A21" s="38" t="s">
        <v>77</v>
      </c>
      <c r="C21" s="6" t="s">
        <v>77</v>
      </c>
      <c r="D21" s="6">
        <v>133731</v>
      </c>
      <c r="E21" s="27">
        <v>0.52</v>
      </c>
      <c r="F21" s="23">
        <f t="shared" si="2"/>
        <v>1063.7046281109606</v>
      </c>
      <c r="G21" s="6">
        <v>610</v>
      </c>
      <c r="H21" s="6">
        <v>35</v>
      </c>
      <c r="I21" s="27">
        <v>11.4</v>
      </c>
      <c r="J21" s="23">
        <f t="shared" si="3"/>
        <v>33307.905084504033</v>
      </c>
      <c r="K21" s="6">
        <v>19101</v>
      </c>
      <c r="L21" s="6">
        <v>155</v>
      </c>
      <c r="M21" s="27">
        <v>2.71</v>
      </c>
      <c r="N21" s="23">
        <f t="shared" si="4"/>
        <v>15252.826855879628</v>
      </c>
      <c r="O21" s="6">
        <v>8747</v>
      </c>
      <c r="P21" s="6">
        <v>99</v>
      </c>
      <c r="Q21" s="6">
        <v>289</v>
      </c>
      <c r="R21" s="23">
        <f t="shared" si="5"/>
        <v>887.58304214504744</v>
      </c>
      <c r="S21" s="6">
        <v>509</v>
      </c>
      <c r="T21" s="6">
        <v>36</v>
      </c>
      <c r="U21" s="27">
        <v>0.16800000000000001</v>
      </c>
      <c r="V21" s="23">
        <f t="shared" si="6"/>
        <v>4069.9780360835771</v>
      </c>
      <c r="W21" s="6">
        <v>2334</v>
      </c>
      <c r="X21" s="6">
        <v>61</v>
      </c>
      <c r="Y21" s="27">
        <v>11.117568613335733</v>
      </c>
      <c r="Z21" s="23">
        <f t="shared" si="7"/>
        <v>414192.63196177711</v>
      </c>
      <c r="AA21" s="6">
        <v>237526</v>
      </c>
      <c r="AB21" s="6">
        <v>658</v>
      </c>
      <c r="AC21" s="6">
        <v>45</v>
      </c>
      <c r="AD21" s="23">
        <f t="shared" si="8"/>
        <v>4884.322398916067</v>
      </c>
      <c r="AE21" s="6">
        <v>2801</v>
      </c>
      <c r="AF21" s="6">
        <v>114</v>
      </c>
      <c r="AG21" s="6">
        <v>121</v>
      </c>
      <c r="AH21" s="23">
        <f t="shared" si="9"/>
        <v>7144.2587891321409</v>
      </c>
      <c r="AI21" s="6">
        <v>4097</v>
      </c>
      <c r="AJ21" s="6">
        <v>71</v>
      </c>
      <c r="AK21" s="6">
        <v>136</v>
      </c>
      <c r="AL21" s="23">
        <f t="shared" si="10"/>
        <v>1660.0767310846468</v>
      </c>
      <c r="AM21" s="6">
        <v>952</v>
      </c>
      <c r="AN21" s="6">
        <v>39</v>
      </c>
      <c r="AO21" s="6">
        <v>105</v>
      </c>
      <c r="AP21" s="23">
        <f t="shared" si="11"/>
        <v>2378.5132995792628</v>
      </c>
      <c r="AQ21" s="6">
        <v>1364</v>
      </c>
      <c r="AR21" s="6">
        <v>43</v>
      </c>
      <c r="AS21" s="6">
        <v>11</v>
      </c>
      <c r="AT21" s="23">
        <f t="shared" si="12"/>
        <v>449.89474434857021</v>
      </c>
      <c r="AU21" s="6">
        <v>258</v>
      </c>
      <c r="AV21" s="6">
        <v>46</v>
      </c>
      <c r="AW21" s="6">
        <v>403</v>
      </c>
      <c r="AX21" s="23">
        <f t="shared" si="13"/>
        <v>30796.864650930616</v>
      </c>
      <c r="AY21" s="6">
        <v>17661</v>
      </c>
      <c r="AZ21" s="6">
        <v>144</v>
      </c>
      <c r="BA21" s="6">
        <v>27.6</v>
      </c>
      <c r="BB21" s="23">
        <f t="shared" si="14"/>
        <v>2263.4239463738145</v>
      </c>
      <c r="BC21" s="6">
        <v>1298</v>
      </c>
      <c r="BD21" s="6">
        <v>71</v>
      </c>
      <c r="BE21" s="6">
        <v>179</v>
      </c>
      <c r="BF21" s="23">
        <f t="shared" si="15"/>
        <v>16232.830136204808</v>
      </c>
      <c r="BG21" s="6">
        <v>9309</v>
      </c>
      <c r="BH21" s="6">
        <v>220</v>
      </c>
      <c r="BI21" s="6">
        <v>19</v>
      </c>
      <c r="BJ21" s="23">
        <f t="shared" si="16"/>
        <v>1811.7854239463738</v>
      </c>
      <c r="BK21" s="6">
        <v>1039</v>
      </c>
      <c r="BL21" s="6">
        <v>134</v>
      </c>
      <c r="BN21" s="6">
        <f t="shared" si="17"/>
        <v>0.57346746820431027</v>
      </c>
      <c r="BO21" s="6">
        <v>14023</v>
      </c>
      <c r="BP21" s="6">
        <v>244</v>
      </c>
      <c r="BQ21" s="6">
        <v>24453</v>
      </c>
      <c r="BR21" s="6">
        <v>280</v>
      </c>
      <c r="BS21" s="64">
        <f t="shared" si="0"/>
        <v>1.0496089757303477</v>
      </c>
      <c r="BT21" s="64">
        <f t="shared" si="1"/>
        <v>0.97917637917637912</v>
      </c>
      <c r="BU21" s="60">
        <f t="shared" si="19"/>
        <v>1.0719304489485459</v>
      </c>
    </row>
    <row r="22" spans="1:73">
      <c r="A22" s="38" t="s">
        <v>78</v>
      </c>
      <c r="C22" s="6" t="s">
        <v>78</v>
      </c>
      <c r="D22" s="6">
        <v>141789</v>
      </c>
      <c r="E22" s="27">
        <v>1.69</v>
      </c>
      <c r="F22" s="23">
        <f t="shared" si="2"/>
        <v>3065.6265560165975</v>
      </c>
      <c r="G22" s="6">
        <v>1872</v>
      </c>
      <c r="H22" s="6">
        <v>50</v>
      </c>
      <c r="I22" s="27">
        <v>6.95</v>
      </c>
      <c r="J22" s="23">
        <f t="shared" si="3"/>
        <v>18760.586445366527</v>
      </c>
      <c r="K22" s="6">
        <v>11456</v>
      </c>
      <c r="L22" s="6">
        <v>121</v>
      </c>
      <c r="M22" s="27">
        <v>2.2400000000000002</v>
      </c>
      <c r="N22" s="23">
        <f t="shared" si="4"/>
        <v>12648.984785615492</v>
      </c>
      <c r="O22" s="6">
        <v>7724</v>
      </c>
      <c r="P22" s="6">
        <v>94</v>
      </c>
      <c r="Q22" s="6">
        <v>16</v>
      </c>
      <c r="R22" s="23">
        <f t="shared" si="5"/>
        <v>273.48271092669432</v>
      </c>
      <c r="S22" s="6">
        <v>167</v>
      </c>
      <c r="T22" s="6">
        <v>31</v>
      </c>
      <c r="U22" s="27">
        <v>0.18</v>
      </c>
      <c r="V22" s="23">
        <f t="shared" si="6"/>
        <v>4503.4578146611339</v>
      </c>
      <c r="W22" s="6">
        <v>2750</v>
      </c>
      <c r="X22" s="6">
        <v>66</v>
      </c>
      <c r="Y22" s="27">
        <v>12.110450823360001</v>
      </c>
      <c r="Z22" s="23">
        <f t="shared" si="7"/>
        <v>459626.17980636237</v>
      </c>
      <c r="AA22" s="6">
        <v>280667</v>
      </c>
      <c r="AB22" s="6">
        <v>730</v>
      </c>
      <c r="AC22" s="6">
        <v>37</v>
      </c>
      <c r="AD22" s="23">
        <f t="shared" si="8"/>
        <v>4547.673582295989</v>
      </c>
      <c r="AE22" s="6">
        <v>2777</v>
      </c>
      <c r="AF22" s="6">
        <v>120</v>
      </c>
      <c r="AG22" s="6">
        <v>13</v>
      </c>
      <c r="AH22" s="23">
        <f t="shared" si="9"/>
        <v>5418.8879668049794</v>
      </c>
      <c r="AI22" s="6">
        <v>3309</v>
      </c>
      <c r="AJ22" s="6">
        <v>66</v>
      </c>
      <c r="AK22" s="6">
        <v>19</v>
      </c>
      <c r="AL22" s="23">
        <f t="shared" si="10"/>
        <v>402.85477178423236</v>
      </c>
      <c r="AM22" s="6">
        <v>246</v>
      </c>
      <c r="AN22" s="6">
        <v>29</v>
      </c>
      <c r="AO22" s="6">
        <v>129.5</v>
      </c>
      <c r="AP22" s="23">
        <f t="shared" si="11"/>
        <v>2389.2890733056706</v>
      </c>
      <c r="AQ22" s="6">
        <v>1459</v>
      </c>
      <c r="AR22" s="6">
        <v>44</v>
      </c>
      <c r="AS22" s="6">
        <v>47.2</v>
      </c>
      <c r="AT22" s="23">
        <f t="shared" si="12"/>
        <v>2865.8367911479945</v>
      </c>
      <c r="AU22" s="6">
        <v>1750</v>
      </c>
      <c r="AV22" s="6">
        <v>65</v>
      </c>
      <c r="AW22" s="6">
        <v>330</v>
      </c>
      <c r="AX22" s="23">
        <f t="shared" si="13"/>
        <v>25008.110650069157</v>
      </c>
      <c r="AY22" s="6">
        <v>15271</v>
      </c>
      <c r="AZ22" s="6">
        <v>135</v>
      </c>
      <c r="BA22" s="6">
        <v>38</v>
      </c>
      <c r="BB22" s="23">
        <f t="shared" si="14"/>
        <v>2949.3554633471645</v>
      </c>
      <c r="BC22" s="6">
        <v>1801</v>
      </c>
      <c r="BD22" s="6">
        <v>78</v>
      </c>
      <c r="BE22" s="6">
        <v>190</v>
      </c>
      <c r="BF22" s="23">
        <f t="shared" si="15"/>
        <v>17407.911479944676</v>
      </c>
      <c r="BG22" s="6">
        <v>10630</v>
      </c>
      <c r="BH22" s="6">
        <v>230</v>
      </c>
      <c r="BI22" s="6">
        <v>14</v>
      </c>
      <c r="BJ22" s="23">
        <f t="shared" si="16"/>
        <v>1292.0829875518673</v>
      </c>
      <c r="BK22" s="6">
        <v>789</v>
      </c>
      <c r="BL22" s="6">
        <v>133</v>
      </c>
      <c r="BN22" s="6">
        <f t="shared" si="17"/>
        <v>0.61064189189189189</v>
      </c>
      <c r="BO22" s="6">
        <v>14460</v>
      </c>
      <c r="BP22" s="6">
        <v>247</v>
      </c>
      <c r="BQ22" s="6">
        <v>23680</v>
      </c>
      <c r="BR22" s="6">
        <v>282</v>
      </c>
      <c r="BS22" s="64">
        <f t="shared" si="0"/>
        <v>1.017888427846934</v>
      </c>
      <c r="BT22" s="64">
        <f t="shared" si="1"/>
        <v>1.0111402027027028</v>
      </c>
      <c r="BU22" s="60">
        <f>BS22/BT22</f>
        <v>1.0066738768038237</v>
      </c>
    </row>
    <row r="23" spans="1:73">
      <c r="A23" s="38" t="s">
        <v>78</v>
      </c>
      <c r="C23" s="6" t="s">
        <v>78</v>
      </c>
      <c r="D23" s="6">
        <v>142037</v>
      </c>
      <c r="E23" s="27">
        <v>1.69</v>
      </c>
      <c r="F23" s="23">
        <f t="shared" si="2"/>
        <v>3255.3678396072014</v>
      </c>
      <c r="G23" s="6">
        <v>1922</v>
      </c>
      <c r="H23" s="6">
        <v>51</v>
      </c>
      <c r="I23" s="27">
        <v>6.95</v>
      </c>
      <c r="J23" s="23">
        <f t="shared" si="3"/>
        <v>19054.572422258592</v>
      </c>
      <c r="K23" s="6">
        <v>11250</v>
      </c>
      <c r="L23" s="6">
        <v>120</v>
      </c>
      <c r="M23" s="27">
        <v>2.2400000000000002</v>
      </c>
      <c r="N23" s="23">
        <f t="shared" si="4"/>
        <v>13314.488338788869</v>
      </c>
      <c r="O23" s="6">
        <v>7861</v>
      </c>
      <c r="P23" s="6">
        <v>95</v>
      </c>
      <c r="Q23" s="6">
        <v>16</v>
      </c>
      <c r="R23" s="23">
        <f t="shared" si="5"/>
        <v>252.36722585924713</v>
      </c>
      <c r="S23" s="6">
        <v>149</v>
      </c>
      <c r="T23" s="6">
        <v>31</v>
      </c>
      <c r="U23" s="27">
        <v>0.18</v>
      </c>
      <c r="V23" s="23">
        <f t="shared" si="6"/>
        <v>4662.8655891980361</v>
      </c>
      <c r="W23" s="6">
        <v>2753</v>
      </c>
      <c r="X23" s="6">
        <v>66</v>
      </c>
      <c r="Y23" s="27">
        <v>12.110450823360001</v>
      </c>
      <c r="Z23" s="23">
        <f t="shared" si="7"/>
        <v>475170.22401800327</v>
      </c>
      <c r="AA23" s="6">
        <v>280545</v>
      </c>
      <c r="AB23" s="6">
        <v>732</v>
      </c>
      <c r="AC23" s="6">
        <v>37</v>
      </c>
      <c r="AD23" s="23">
        <f t="shared" si="8"/>
        <v>4454.5355973813421</v>
      </c>
      <c r="AE23" s="6">
        <v>2630</v>
      </c>
      <c r="AF23" s="6">
        <v>119</v>
      </c>
      <c r="AG23" s="6">
        <v>13</v>
      </c>
      <c r="AH23" s="23">
        <f t="shared" si="9"/>
        <v>5668.9470130932896</v>
      </c>
      <c r="AI23" s="6">
        <v>3347</v>
      </c>
      <c r="AJ23" s="6">
        <v>67</v>
      </c>
      <c r="AK23" s="6">
        <v>19</v>
      </c>
      <c r="AL23" s="23">
        <f t="shared" si="10"/>
        <v>345.5229132569558</v>
      </c>
      <c r="AM23" s="6">
        <v>204</v>
      </c>
      <c r="AN23" s="6">
        <v>29</v>
      </c>
      <c r="AO23" s="6">
        <v>129.5</v>
      </c>
      <c r="AP23" s="23">
        <f t="shared" si="11"/>
        <v>2484.7162438625205</v>
      </c>
      <c r="AQ23" s="6">
        <v>1467</v>
      </c>
      <c r="AR23" s="6">
        <v>43</v>
      </c>
      <c r="AS23" s="6">
        <v>47.2</v>
      </c>
      <c r="AT23" s="23">
        <f t="shared" si="12"/>
        <v>3172.3745908346973</v>
      </c>
      <c r="AU23" s="6">
        <v>1873</v>
      </c>
      <c r="AV23" s="6">
        <v>66</v>
      </c>
      <c r="AW23" s="6">
        <v>330</v>
      </c>
      <c r="AX23" s="23">
        <f t="shared" si="13"/>
        <v>26139.485883797053</v>
      </c>
      <c r="AY23" s="6">
        <v>15433</v>
      </c>
      <c r="AZ23" s="6">
        <v>136</v>
      </c>
      <c r="BA23" s="6">
        <v>38</v>
      </c>
      <c r="BB23" s="23">
        <f t="shared" si="14"/>
        <v>3018.2442716857609</v>
      </c>
      <c r="BC23" s="6">
        <v>1782</v>
      </c>
      <c r="BD23" s="6">
        <v>77</v>
      </c>
      <c r="BE23" s="6">
        <v>190</v>
      </c>
      <c r="BF23" s="23">
        <f t="shared" si="15"/>
        <v>17389.626227495908</v>
      </c>
      <c r="BG23" s="6">
        <v>10267</v>
      </c>
      <c r="BH23" s="6">
        <v>229</v>
      </c>
      <c r="BI23" s="6">
        <v>14</v>
      </c>
      <c r="BJ23" s="23">
        <f t="shared" si="16"/>
        <v>1266.917348608838</v>
      </c>
      <c r="BK23" s="6">
        <v>748</v>
      </c>
      <c r="BL23" s="6">
        <v>135</v>
      </c>
      <c r="BN23" s="6">
        <f t="shared" si="17"/>
        <v>0.59040946974272257</v>
      </c>
      <c r="BO23" s="6">
        <v>14664</v>
      </c>
      <c r="BP23" s="6">
        <v>247</v>
      </c>
      <c r="BQ23" s="6">
        <v>24837</v>
      </c>
      <c r="BR23" s="6">
        <v>282</v>
      </c>
      <c r="BS23" s="64">
        <f t="shared" si="0"/>
        <v>1.0037279505364611</v>
      </c>
      <c r="BT23" s="64">
        <f t="shared" si="1"/>
        <v>0.96403752466078829</v>
      </c>
      <c r="BU23" s="60">
        <f t="shared" ref="BU23:BU31" si="20">BS23/BT23</f>
        <v>1.0411710383261674</v>
      </c>
    </row>
    <row r="24" spans="1:73">
      <c r="A24" s="38" t="s">
        <v>78</v>
      </c>
      <c r="C24" s="6" t="s">
        <v>78</v>
      </c>
      <c r="D24" s="6">
        <v>141663</v>
      </c>
      <c r="E24" s="27">
        <v>1.69</v>
      </c>
      <c r="F24" s="23">
        <f t="shared" si="2"/>
        <v>3280.6049183773562</v>
      </c>
      <c r="G24" s="6">
        <v>1934</v>
      </c>
      <c r="H24" s="6">
        <v>51</v>
      </c>
      <c r="I24" s="27">
        <v>6.95</v>
      </c>
      <c r="J24" s="23">
        <f t="shared" si="3"/>
        <v>19356.247530301971</v>
      </c>
      <c r="K24" s="6">
        <v>11411</v>
      </c>
      <c r="L24" s="6">
        <v>122</v>
      </c>
      <c r="M24" s="27">
        <v>2.2400000000000002</v>
      </c>
      <c r="N24" s="23">
        <f t="shared" si="4"/>
        <v>13149.560148532195</v>
      </c>
      <c r="O24" s="6">
        <v>7752</v>
      </c>
      <c r="P24" s="6">
        <v>94</v>
      </c>
      <c r="Q24" s="6">
        <v>16</v>
      </c>
      <c r="R24" s="23">
        <f t="shared" si="5"/>
        <v>262.92335178308696</v>
      </c>
      <c r="S24" s="6">
        <v>155</v>
      </c>
      <c r="T24" s="6">
        <v>30</v>
      </c>
      <c r="U24" s="27">
        <v>0.18</v>
      </c>
      <c r="V24" s="23">
        <f t="shared" si="6"/>
        <v>4744.4942899180269</v>
      </c>
      <c r="W24" s="6">
        <v>2797</v>
      </c>
      <c r="X24" s="6">
        <v>65</v>
      </c>
      <c r="Y24" s="27">
        <v>12.110450823360001</v>
      </c>
      <c r="Z24" s="23">
        <f t="shared" si="7"/>
        <v>477202.49092692498</v>
      </c>
      <c r="AA24" s="6">
        <v>281323</v>
      </c>
      <c r="AB24" s="6">
        <v>729</v>
      </c>
      <c r="AC24" s="6">
        <v>37</v>
      </c>
      <c r="AD24" s="23">
        <f t="shared" si="8"/>
        <v>4469.6969803124784</v>
      </c>
      <c r="AE24" s="6">
        <v>2635</v>
      </c>
      <c r="AF24" s="6">
        <v>119</v>
      </c>
      <c r="AG24" s="6">
        <v>13</v>
      </c>
      <c r="AH24" s="23">
        <f t="shared" si="9"/>
        <v>5750.3881454494503</v>
      </c>
      <c r="AI24" s="6">
        <v>3390</v>
      </c>
      <c r="AJ24" s="6">
        <v>67</v>
      </c>
      <c r="AK24" s="6">
        <v>19</v>
      </c>
      <c r="AL24" s="23">
        <f t="shared" si="10"/>
        <v>223.90891893785471</v>
      </c>
      <c r="AM24" s="6">
        <v>132</v>
      </c>
      <c r="AN24" s="6">
        <v>27</v>
      </c>
      <c r="AO24" s="6">
        <v>129.5</v>
      </c>
      <c r="AP24" s="23">
        <f t="shared" si="11"/>
        <v>2328.9920128914737</v>
      </c>
      <c r="AQ24" s="6">
        <v>1373</v>
      </c>
      <c r="AR24" s="6">
        <v>42</v>
      </c>
      <c r="AS24" s="6">
        <v>47.2</v>
      </c>
      <c r="AT24" s="23">
        <f t="shared" si="12"/>
        <v>3255.1607230435088</v>
      </c>
      <c r="AU24" s="6">
        <v>1919</v>
      </c>
      <c r="AV24" s="6">
        <v>65</v>
      </c>
      <c r="AW24" s="6">
        <v>330</v>
      </c>
      <c r="AX24" s="23">
        <f t="shared" si="13"/>
        <v>26056.552301548378</v>
      </c>
      <c r="AY24" s="6">
        <v>15361</v>
      </c>
      <c r="AZ24" s="6">
        <v>136</v>
      </c>
      <c r="BA24" s="6">
        <v>38</v>
      </c>
      <c r="BB24" s="23">
        <f t="shared" si="14"/>
        <v>2888.7643102361103</v>
      </c>
      <c r="BC24" s="6">
        <v>1703</v>
      </c>
      <c r="BD24" s="6">
        <v>78</v>
      </c>
      <c r="BE24" s="6">
        <v>190</v>
      </c>
      <c r="BF24" s="23">
        <f t="shared" si="15"/>
        <v>17152.780214390808</v>
      </c>
      <c r="BG24" s="6">
        <v>10112</v>
      </c>
      <c r="BH24" s="6">
        <v>229</v>
      </c>
      <c r="BI24" s="6">
        <v>14</v>
      </c>
      <c r="BJ24" s="23">
        <f t="shared" si="16"/>
        <v>1107.6706368668115</v>
      </c>
      <c r="BK24" s="6">
        <v>653</v>
      </c>
      <c r="BL24" s="6">
        <v>133</v>
      </c>
      <c r="BN24" s="6">
        <f t="shared" si="17"/>
        <v>0.58952542232869354</v>
      </c>
      <c r="BO24" s="6">
        <v>14273</v>
      </c>
      <c r="BP24" s="6">
        <v>247</v>
      </c>
      <c r="BQ24" s="6">
        <v>24211</v>
      </c>
      <c r="BR24" s="6">
        <v>282</v>
      </c>
      <c r="BS24" s="64">
        <f t="shared" si="0"/>
        <v>1.0312244564328918</v>
      </c>
      <c r="BT24" s="64">
        <f t="shared" si="1"/>
        <v>0.98896369418859198</v>
      </c>
      <c r="BU24" s="60">
        <f t="shared" si="20"/>
        <v>1.0427323697448503</v>
      </c>
    </row>
    <row r="25" spans="1:73">
      <c r="A25" s="38" t="s">
        <v>78</v>
      </c>
      <c r="C25" s="6" t="s">
        <v>78</v>
      </c>
      <c r="D25" s="6">
        <v>141797</v>
      </c>
      <c r="E25" s="27">
        <v>1.69</v>
      </c>
      <c r="F25" s="23">
        <f t="shared" si="2"/>
        <v>2988.012543835986</v>
      </c>
      <c r="G25" s="6">
        <v>1875</v>
      </c>
      <c r="H25" s="6">
        <v>50</v>
      </c>
      <c r="I25" s="27">
        <v>6.95</v>
      </c>
      <c r="J25" s="23">
        <f t="shared" si="3"/>
        <v>18251.577421095226</v>
      </c>
      <c r="K25" s="6">
        <v>11453</v>
      </c>
      <c r="L25" s="6">
        <v>121</v>
      </c>
      <c r="M25" s="27">
        <v>2.2400000000000002</v>
      </c>
      <c r="N25" s="23">
        <f t="shared" si="4"/>
        <v>12511.406123550041</v>
      </c>
      <c r="O25" s="6">
        <v>7851</v>
      </c>
      <c r="P25" s="6">
        <v>95</v>
      </c>
      <c r="Q25" s="6">
        <v>16</v>
      </c>
      <c r="R25" s="23">
        <f t="shared" si="5"/>
        <v>264.53871054761265</v>
      </c>
      <c r="S25" s="6">
        <v>166</v>
      </c>
      <c r="T25" s="6">
        <v>31</v>
      </c>
      <c r="U25" s="27">
        <v>0.18</v>
      </c>
      <c r="V25" s="23">
        <f t="shared" si="6"/>
        <v>4414.2905314270301</v>
      </c>
      <c r="W25" s="6">
        <v>2770</v>
      </c>
      <c r="X25" s="6">
        <v>66</v>
      </c>
      <c r="Y25" s="27">
        <v>12.110450823360001</v>
      </c>
      <c r="Z25" s="23">
        <f t="shared" si="7"/>
        <v>447868.81777717831</v>
      </c>
      <c r="AA25" s="6">
        <v>281041</v>
      </c>
      <c r="AB25" s="6">
        <v>728</v>
      </c>
      <c r="AC25" s="6">
        <v>37</v>
      </c>
      <c r="AD25" s="23">
        <f t="shared" si="8"/>
        <v>4532.2174264904233</v>
      </c>
      <c r="AE25" s="6">
        <v>2844</v>
      </c>
      <c r="AF25" s="6">
        <v>119</v>
      </c>
      <c r="AG25" s="6">
        <v>13</v>
      </c>
      <c r="AH25" s="23">
        <f t="shared" si="9"/>
        <v>5497.9430806582141</v>
      </c>
      <c r="AI25" s="6">
        <v>3450</v>
      </c>
      <c r="AJ25" s="6">
        <v>67</v>
      </c>
      <c r="AK25" s="6">
        <v>19</v>
      </c>
      <c r="AL25" s="23">
        <f t="shared" si="10"/>
        <v>248.60264364715405</v>
      </c>
      <c r="AM25" s="6">
        <v>156</v>
      </c>
      <c r="AN25" s="6">
        <v>29</v>
      </c>
      <c r="AO25" s="6">
        <v>129.5</v>
      </c>
      <c r="AP25" s="23">
        <f t="shared" si="11"/>
        <v>2114.7160776908554</v>
      </c>
      <c r="AQ25" s="6">
        <v>1327</v>
      </c>
      <c r="AR25" s="6">
        <v>42</v>
      </c>
      <c r="AS25" s="6">
        <v>47.2</v>
      </c>
      <c r="AT25" s="23">
        <f t="shared" si="12"/>
        <v>2952.9531966549771</v>
      </c>
      <c r="AU25" s="6">
        <v>1853</v>
      </c>
      <c r="AV25" s="6">
        <v>65</v>
      </c>
      <c r="AW25" s="6">
        <v>330</v>
      </c>
      <c r="AX25" s="23">
        <f t="shared" si="13"/>
        <v>24037.96331265174</v>
      </c>
      <c r="AY25" s="6">
        <v>15084</v>
      </c>
      <c r="AZ25" s="6">
        <v>135</v>
      </c>
      <c r="BA25" s="6">
        <v>38</v>
      </c>
      <c r="BB25" s="23">
        <f t="shared" si="14"/>
        <v>2710.7249797680065</v>
      </c>
      <c r="BC25" s="6">
        <v>1701</v>
      </c>
      <c r="BD25" s="6">
        <v>77</v>
      </c>
      <c r="BE25" s="6">
        <v>190</v>
      </c>
      <c r="BF25" s="23">
        <f t="shared" si="15"/>
        <v>16034.870515241435</v>
      </c>
      <c r="BG25" s="6">
        <v>10062</v>
      </c>
      <c r="BH25" s="6">
        <v>227</v>
      </c>
      <c r="BI25" s="6">
        <v>14</v>
      </c>
      <c r="BJ25" s="23">
        <f t="shared" si="16"/>
        <v>1093.2141893714595</v>
      </c>
      <c r="BK25" s="6">
        <v>686</v>
      </c>
      <c r="BL25" s="6">
        <v>132</v>
      </c>
      <c r="BN25" s="6">
        <f t="shared" si="17"/>
        <v>0.62750740584003384</v>
      </c>
      <c r="BO25" s="6">
        <v>14828</v>
      </c>
      <c r="BP25" s="6">
        <v>247</v>
      </c>
      <c r="BQ25" s="6">
        <v>23630</v>
      </c>
      <c r="BR25" s="6">
        <v>281</v>
      </c>
      <c r="BS25" s="64">
        <f t="shared" si="0"/>
        <v>0.99262656235949998</v>
      </c>
      <c r="BT25" s="64">
        <f t="shared" si="1"/>
        <v>1.0132797291578501</v>
      </c>
      <c r="BU25" s="60">
        <f t="shared" si="20"/>
        <v>0.97961750718578444</v>
      </c>
    </row>
    <row r="26" spans="1:73">
      <c r="A26" s="38" t="s">
        <v>78</v>
      </c>
      <c r="C26" s="6" t="s">
        <v>78</v>
      </c>
      <c r="D26" s="6">
        <v>141807</v>
      </c>
      <c r="E26" s="27">
        <v>1.69</v>
      </c>
      <c r="F26" s="23">
        <f t="shared" si="2"/>
        <v>3129.3543821448011</v>
      </c>
      <c r="G26" s="6">
        <v>1901</v>
      </c>
      <c r="H26" s="6">
        <v>2</v>
      </c>
      <c r="I26" s="27">
        <v>6.95</v>
      </c>
      <c r="J26" s="23">
        <f t="shared" si="3"/>
        <v>18478.170930865541</v>
      </c>
      <c r="K26" s="6">
        <v>11225</v>
      </c>
      <c r="L26" s="6">
        <v>4</v>
      </c>
      <c r="M26" s="27">
        <v>2.2400000000000002</v>
      </c>
      <c r="N26" s="23">
        <f t="shared" si="4"/>
        <v>12843.357648339685</v>
      </c>
      <c r="O26" s="6">
        <v>7802</v>
      </c>
      <c r="P26" s="6">
        <v>3</v>
      </c>
      <c r="Q26" s="6">
        <v>16</v>
      </c>
      <c r="R26" s="23">
        <f t="shared" si="5"/>
        <v>204.12411540555252</v>
      </c>
      <c r="S26" s="6">
        <v>124</v>
      </c>
      <c r="T26" s="6">
        <v>1</v>
      </c>
      <c r="U26" s="27">
        <v>0.18</v>
      </c>
      <c r="V26" s="23">
        <f t="shared" si="6"/>
        <v>4630.6543277082201</v>
      </c>
      <c r="W26" s="6">
        <v>2813</v>
      </c>
      <c r="X26" s="6">
        <v>2</v>
      </c>
      <c r="Y26" s="27">
        <v>12.110450823360001</v>
      </c>
      <c r="Z26" s="23">
        <f t="shared" si="7"/>
        <v>461271.11594991834</v>
      </c>
      <c r="AA26" s="6">
        <v>280210</v>
      </c>
      <c r="AB26" s="6">
        <v>17</v>
      </c>
      <c r="AC26" s="6">
        <v>37</v>
      </c>
      <c r="AD26" s="23">
        <f t="shared" si="8"/>
        <v>4442.9918345127926</v>
      </c>
      <c r="AE26" s="6">
        <v>2699</v>
      </c>
      <c r="AF26" s="6">
        <v>3</v>
      </c>
      <c r="AG26" s="6">
        <v>13</v>
      </c>
      <c r="AH26" s="23">
        <f t="shared" si="9"/>
        <v>5723.7060424605334</v>
      </c>
      <c r="AI26" s="6">
        <v>3477</v>
      </c>
      <c r="AJ26" s="6">
        <v>2</v>
      </c>
      <c r="AK26" s="6">
        <v>19</v>
      </c>
      <c r="AL26" s="23">
        <f t="shared" si="10"/>
        <v>299.60152422427871</v>
      </c>
      <c r="AM26" s="6">
        <v>182</v>
      </c>
      <c r="AN26" s="6">
        <v>1</v>
      </c>
      <c r="AO26" s="6">
        <v>129.5</v>
      </c>
      <c r="AP26" s="23">
        <f t="shared" si="11"/>
        <v>2355.6581382689164</v>
      </c>
      <c r="AQ26" s="6">
        <v>1431</v>
      </c>
      <c r="AR26" s="6">
        <v>1</v>
      </c>
      <c r="AS26" s="6">
        <v>47.2</v>
      </c>
      <c r="AT26" s="23">
        <f t="shared" si="12"/>
        <v>2885.7223734349482</v>
      </c>
      <c r="AU26" s="6">
        <v>1753</v>
      </c>
      <c r="AV26" s="6">
        <v>2</v>
      </c>
      <c r="AW26" s="6">
        <v>330</v>
      </c>
      <c r="AX26" s="23">
        <f t="shared" si="13"/>
        <v>24980.511703864995</v>
      </c>
      <c r="AY26" s="6">
        <v>15175</v>
      </c>
      <c r="AZ26" s="6">
        <v>4</v>
      </c>
      <c r="BA26" s="6">
        <v>38</v>
      </c>
      <c r="BB26" s="23">
        <f t="shared" si="14"/>
        <v>2847.8606423516603</v>
      </c>
      <c r="BC26" s="6">
        <v>1730</v>
      </c>
      <c r="BD26" s="6">
        <v>2</v>
      </c>
      <c r="BE26" s="6">
        <v>190</v>
      </c>
      <c r="BF26" s="23">
        <f t="shared" si="15"/>
        <v>16886.332063146434</v>
      </c>
      <c r="BG26" s="6">
        <v>10258</v>
      </c>
      <c r="BH26" s="6">
        <v>4</v>
      </c>
      <c r="BI26" s="6">
        <v>14</v>
      </c>
      <c r="BJ26" s="23">
        <f t="shared" si="16"/>
        <v>974.52803483941204</v>
      </c>
      <c r="BK26" s="6">
        <v>592</v>
      </c>
      <c r="BL26" s="6">
        <v>3</v>
      </c>
      <c r="BN26" s="6">
        <f t="shared" si="17"/>
        <v>0.607473544973545</v>
      </c>
      <c r="BO26" s="6">
        <v>14696</v>
      </c>
      <c r="BP26" s="6">
        <v>8</v>
      </c>
      <c r="BQ26" s="6">
        <v>24192</v>
      </c>
      <c r="BR26" s="6">
        <v>9</v>
      </c>
      <c r="BS26" s="64">
        <f t="shared" si="0"/>
        <v>1.0015423698058428</v>
      </c>
      <c r="BT26" s="64">
        <f t="shared" si="1"/>
        <v>0.98974041005291002</v>
      </c>
      <c r="BU26" s="60">
        <f t="shared" si="20"/>
        <v>1.0119242981624867</v>
      </c>
    </row>
    <row r="27" spans="1:73">
      <c r="A27" s="38" t="s">
        <v>78</v>
      </c>
      <c r="C27" s="6" t="s">
        <v>78</v>
      </c>
      <c r="D27" s="6">
        <v>141571</v>
      </c>
      <c r="E27" s="27">
        <v>1.69</v>
      </c>
      <c r="F27" s="23">
        <f t="shared" si="2"/>
        <v>3071.4015223596575</v>
      </c>
      <c r="G27" s="6">
        <v>1862</v>
      </c>
      <c r="H27" s="6">
        <v>50</v>
      </c>
      <c r="I27" s="27">
        <v>6.95</v>
      </c>
      <c r="J27" s="23">
        <f t="shared" si="3"/>
        <v>18464.698518417834</v>
      </c>
      <c r="K27" s="6">
        <v>11194</v>
      </c>
      <c r="L27" s="6">
        <v>120</v>
      </c>
      <c r="M27" s="27">
        <v>2.2400000000000002</v>
      </c>
      <c r="N27" s="23">
        <f t="shared" si="4"/>
        <v>12994.898599972814</v>
      </c>
      <c r="O27" s="6">
        <v>7878</v>
      </c>
      <c r="P27" s="6">
        <v>95</v>
      </c>
      <c r="Q27" s="6">
        <v>16</v>
      </c>
      <c r="R27" s="23">
        <f t="shared" si="5"/>
        <v>252.3761723528612</v>
      </c>
      <c r="S27" s="6">
        <v>153</v>
      </c>
      <c r="T27" s="6">
        <v>31</v>
      </c>
      <c r="U27" s="27">
        <v>0.18</v>
      </c>
      <c r="V27" s="23">
        <f t="shared" si="6"/>
        <v>4555.9672420823699</v>
      </c>
      <c r="W27" s="6">
        <v>2762</v>
      </c>
      <c r="X27" s="6">
        <v>65</v>
      </c>
      <c r="Y27" s="27">
        <v>12.110450823360029</v>
      </c>
      <c r="Z27" s="23">
        <f t="shared" si="7"/>
        <v>460190.63035204564</v>
      </c>
      <c r="AA27" s="6">
        <v>278985</v>
      </c>
      <c r="AB27" s="6">
        <v>725</v>
      </c>
      <c r="AC27" s="6">
        <v>37</v>
      </c>
      <c r="AD27" s="23">
        <f t="shared" si="8"/>
        <v>4461.9447464999321</v>
      </c>
      <c r="AE27" s="6">
        <v>2705</v>
      </c>
      <c r="AF27" s="6">
        <v>117</v>
      </c>
      <c r="AG27" s="6">
        <v>13</v>
      </c>
      <c r="AH27" s="23">
        <f t="shared" si="9"/>
        <v>5773.3111322549948</v>
      </c>
      <c r="AI27" s="6">
        <v>3500</v>
      </c>
      <c r="AJ27" s="6">
        <v>67</v>
      </c>
      <c r="AK27" s="6">
        <v>19</v>
      </c>
      <c r="AL27" s="23">
        <f t="shared" si="10"/>
        <v>318.35687100720401</v>
      </c>
      <c r="AM27" s="6">
        <v>193</v>
      </c>
      <c r="AN27" s="6">
        <v>28</v>
      </c>
      <c r="AO27" s="6">
        <v>129.5</v>
      </c>
      <c r="AP27" s="23">
        <f t="shared" si="11"/>
        <v>2348.9128720946037</v>
      </c>
      <c r="AQ27" s="6">
        <v>1424</v>
      </c>
      <c r="AR27" s="6">
        <v>43</v>
      </c>
      <c r="AS27" s="6">
        <v>47.2</v>
      </c>
      <c r="AT27" s="23">
        <f t="shared" si="12"/>
        <v>2987.2761315753701</v>
      </c>
      <c r="AU27" s="6">
        <v>1811</v>
      </c>
      <c r="AV27" s="6">
        <v>65</v>
      </c>
      <c r="AW27" s="6">
        <v>330</v>
      </c>
      <c r="AX27" s="23">
        <f t="shared" si="13"/>
        <v>24927.507951610711</v>
      </c>
      <c r="AY27" s="6">
        <v>15112</v>
      </c>
      <c r="AZ27" s="6">
        <v>135</v>
      </c>
      <c r="BA27" s="6">
        <v>38</v>
      </c>
      <c r="BB27" s="23">
        <f t="shared" si="14"/>
        <v>2835.5205246703817</v>
      </c>
      <c r="BC27" s="6">
        <v>1719</v>
      </c>
      <c r="BD27" s="6">
        <v>77</v>
      </c>
      <c r="BE27" s="6">
        <v>190</v>
      </c>
      <c r="BF27" s="23">
        <f t="shared" si="15"/>
        <v>17143.43502786462</v>
      </c>
      <c r="BG27" s="6">
        <v>10393</v>
      </c>
      <c r="BH27" s="6">
        <v>227</v>
      </c>
      <c r="BI27" s="6">
        <v>14</v>
      </c>
      <c r="BJ27" s="23">
        <f t="shared" si="16"/>
        <v>1314.6654206877804</v>
      </c>
      <c r="BK27" s="6">
        <v>797</v>
      </c>
      <c r="BL27" s="6">
        <v>133</v>
      </c>
      <c r="BN27" s="6">
        <f t="shared" si="17"/>
        <v>0.60623789707881837</v>
      </c>
      <c r="BO27" s="6">
        <v>14714</v>
      </c>
      <c r="BP27" s="6">
        <v>246</v>
      </c>
      <c r="BQ27" s="6">
        <v>24271</v>
      </c>
      <c r="BR27" s="6">
        <v>282</v>
      </c>
      <c r="BS27" s="64">
        <f t="shared" si="0"/>
        <v>1.0003171582619728</v>
      </c>
      <c r="BT27" s="64">
        <f t="shared" si="1"/>
        <v>0.98651889085740185</v>
      </c>
      <c r="BU27" s="60">
        <f t="shared" si="20"/>
        <v>1.0139868253233129</v>
      </c>
    </row>
    <row r="28" spans="1:73">
      <c r="A28" s="38" t="s">
        <v>78</v>
      </c>
      <c r="C28" s="6" t="s">
        <v>78</v>
      </c>
      <c r="D28" s="6">
        <v>141384</v>
      </c>
      <c r="E28" s="27">
        <v>1.69</v>
      </c>
      <c r="F28" s="23">
        <f t="shared" si="2"/>
        <v>3261.8273027471373</v>
      </c>
      <c r="G28" s="6">
        <v>1903</v>
      </c>
      <c r="H28" s="6">
        <v>51</v>
      </c>
      <c r="I28" s="27">
        <v>6.95</v>
      </c>
      <c r="J28" s="23">
        <f t="shared" si="3"/>
        <v>19255.579568608166</v>
      </c>
      <c r="K28" s="6">
        <v>11234</v>
      </c>
      <c r="L28" s="6">
        <v>121</v>
      </c>
      <c r="M28" s="27">
        <v>2.2400000000000002</v>
      </c>
      <c r="N28" s="23">
        <f t="shared" si="4"/>
        <v>13808.3451134687</v>
      </c>
      <c r="O28" s="6">
        <v>8056</v>
      </c>
      <c r="P28" s="6">
        <v>96</v>
      </c>
      <c r="Q28" s="6">
        <v>16</v>
      </c>
      <c r="R28" s="23">
        <f t="shared" si="5"/>
        <v>92.558420571910361</v>
      </c>
      <c r="S28" s="6">
        <v>54</v>
      </c>
      <c r="T28" s="6">
        <v>31</v>
      </c>
      <c r="U28" s="27">
        <v>0.18</v>
      </c>
      <c r="V28" s="23">
        <f t="shared" si="6"/>
        <v>4768.472704278789</v>
      </c>
      <c r="W28" s="6">
        <v>2782</v>
      </c>
      <c r="X28" s="6">
        <v>67</v>
      </c>
      <c r="Y28" s="27">
        <v>12.110450823360029</v>
      </c>
      <c r="Z28" s="23">
        <f t="shared" si="7"/>
        <v>479274.35790065344</v>
      </c>
      <c r="AA28" s="6">
        <v>279616</v>
      </c>
      <c r="AB28" s="6">
        <v>726</v>
      </c>
      <c r="AC28" s="6">
        <v>37</v>
      </c>
      <c r="AD28" s="23">
        <f t="shared" si="8"/>
        <v>4633.0631630717353</v>
      </c>
      <c r="AE28" s="6">
        <v>2703</v>
      </c>
      <c r="AF28" s="6">
        <v>118</v>
      </c>
      <c r="AG28" s="6">
        <v>13</v>
      </c>
      <c r="AH28" s="23">
        <f t="shared" si="9"/>
        <v>5723.1956720297903</v>
      </c>
      <c r="AI28" s="6">
        <v>3339</v>
      </c>
      <c r="AJ28" s="6">
        <v>67</v>
      </c>
      <c r="AK28" s="6">
        <v>19</v>
      </c>
      <c r="AL28" s="23">
        <f t="shared" si="10"/>
        <v>359.94941333520694</v>
      </c>
      <c r="AM28" s="6">
        <v>210</v>
      </c>
      <c r="AN28" s="6">
        <v>28</v>
      </c>
      <c r="AO28" s="6">
        <v>129.5</v>
      </c>
      <c r="AP28" s="23">
        <f t="shared" si="11"/>
        <v>2380.8082624885828</v>
      </c>
      <c r="AQ28" s="6">
        <v>1389</v>
      </c>
      <c r="AR28" s="6">
        <v>43</v>
      </c>
      <c r="AS28" s="6">
        <v>47.2</v>
      </c>
      <c r="AT28" s="23">
        <f t="shared" si="12"/>
        <v>3020.1469823649268</v>
      </c>
      <c r="AU28" s="6">
        <v>1762</v>
      </c>
      <c r="AV28" s="6">
        <v>65</v>
      </c>
      <c r="AW28" s="6">
        <v>330</v>
      </c>
      <c r="AX28" s="23">
        <f t="shared" si="13"/>
        <v>25811.801025785149</v>
      </c>
      <c r="AY28" s="6">
        <v>15059</v>
      </c>
      <c r="AZ28" s="6">
        <v>135</v>
      </c>
      <c r="BA28" s="6">
        <v>38</v>
      </c>
      <c r="BB28" s="23">
        <f t="shared" si="14"/>
        <v>2968.7256376027544</v>
      </c>
      <c r="BC28" s="6">
        <v>1732</v>
      </c>
      <c r="BD28" s="6">
        <v>77</v>
      </c>
      <c r="BE28" s="6">
        <v>190</v>
      </c>
      <c r="BF28" s="23">
        <f t="shared" si="15"/>
        <v>17171.301060914775</v>
      </c>
      <c r="BG28" s="6">
        <v>10018</v>
      </c>
      <c r="BH28" s="6">
        <v>227</v>
      </c>
      <c r="BI28" s="6">
        <v>14</v>
      </c>
      <c r="BJ28" s="23">
        <f t="shared" si="16"/>
        <v>1261.53699149863</v>
      </c>
      <c r="BK28" s="6">
        <v>736</v>
      </c>
      <c r="BL28" s="6">
        <v>132</v>
      </c>
      <c r="BN28" s="6">
        <f t="shared" si="17"/>
        <v>0.5834153139858993</v>
      </c>
      <c r="BO28" s="6">
        <v>14233</v>
      </c>
      <c r="BP28" s="6">
        <v>245</v>
      </c>
      <c r="BQ28" s="6">
        <v>24396</v>
      </c>
      <c r="BR28" s="6">
        <v>282</v>
      </c>
      <c r="BS28" s="64">
        <f t="shared" si="0"/>
        <v>1.0341225789831143</v>
      </c>
      <c r="BT28" s="64">
        <f t="shared" si="1"/>
        <v>0.98146417445482859</v>
      </c>
      <c r="BU28" s="60">
        <f t="shared" si="20"/>
        <v>1.0536529054232018</v>
      </c>
    </row>
    <row r="29" spans="1:73">
      <c r="A29" s="38" t="s">
        <v>78</v>
      </c>
      <c r="C29" s="6" t="s">
        <v>78</v>
      </c>
      <c r="D29" s="6">
        <v>141198</v>
      </c>
      <c r="E29" s="27">
        <v>1.69</v>
      </c>
      <c r="F29" s="23">
        <f t="shared" si="2"/>
        <v>3459.0297872340425</v>
      </c>
      <c r="G29" s="6">
        <v>2108</v>
      </c>
      <c r="H29" s="6">
        <v>52</v>
      </c>
      <c r="I29" s="27">
        <v>6.95</v>
      </c>
      <c r="J29" s="23">
        <f t="shared" si="3"/>
        <v>18223.901715854496</v>
      </c>
      <c r="K29" s="6">
        <v>11106</v>
      </c>
      <c r="L29" s="6">
        <v>120</v>
      </c>
      <c r="M29" s="27">
        <v>2.2400000000000002</v>
      </c>
      <c r="N29" s="23">
        <f t="shared" si="4"/>
        <v>12556.212491420729</v>
      </c>
      <c r="O29" s="6">
        <v>7652</v>
      </c>
      <c r="P29" s="6">
        <v>94</v>
      </c>
      <c r="Q29" s="6">
        <v>16</v>
      </c>
      <c r="R29" s="23">
        <f t="shared" si="5"/>
        <v>326.54028826355528</v>
      </c>
      <c r="S29" s="6">
        <v>199</v>
      </c>
      <c r="T29" s="6">
        <v>32</v>
      </c>
      <c r="U29" s="27">
        <v>0.18</v>
      </c>
      <c r="V29" s="23">
        <f t="shared" si="6"/>
        <v>4213.8465339739196</v>
      </c>
      <c r="W29" s="6">
        <v>2568</v>
      </c>
      <c r="X29" s="6">
        <v>65</v>
      </c>
      <c r="Y29" s="27">
        <v>12.110450823360029</v>
      </c>
      <c r="Z29" s="23">
        <f t="shared" si="7"/>
        <v>458039.21098146879</v>
      </c>
      <c r="AA29" s="6">
        <v>279138</v>
      </c>
      <c r="AB29" s="6">
        <v>729</v>
      </c>
      <c r="AC29" s="6">
        <v>37</v>
      </c>
      <c r="AD29" s="23">
        <f t="shared" si="8"/>
        <v>4606.0230610844201</v>
      </c>
      <c r="AE29" s="6">
        <v>2807</v>
      </c>
      <c r="AF29" s="6">
        <v>120</v>
      </c>
      <c r="AG29" s="6">
        <v>13</v>
      </c>
      <c r="AH29" s="23">
        <f t="shared" si="9"/>
        <v>5887.5706245710362</v>
      </c>
      <c r="AI29" s="6">
        <v>3588</v>
      </c>
      <c r="AJ29" s="6">
        <v>68</v>
      </c>
      <c r="AK29" s="6">
        <v>19</v>
      </c>
      <c r="AL29" s="23">
        <f t="shared" si="10"/>
        <v>382.33109128345916</v>
      </c>
      <c r="AM29" s="6">
        <v>233</v>
      </c>
      <c r="AN29" s="6">
        <v>27</v>
      </c>
      <c r="AO29" s="6">
        <v>129.5</v>
      </c>
      <c r="AP29" s="23">
        <f t="shared" si="11"/>
        <v>2333.3682910089224</v>
      </c>
      <c r="AQ29" s="6">
        <v>1422</v>
      </c>
      <c r="AR29" s="6">
        <v>42</v>
      </c>
      <c r="AS29" s="6">
        <v>47.2</v>
      </c>
      <c r="AT29" s="23">
        <f t="shared" si="12"/>
        <v>3109.5168153740565</v>
      </c>
      <c r="AU29" s="6">
        <v>1895</v>
      </c>
      <c r="AV29" s="6">
        <v>66</v>
      </c>
      <c r="AW29" s="6">
        <v>330</v>
      </c>
      <c r="AX29" s="23">
        <f t="shared" si="13"/>
        <v>24503.648867536034</v>
      </c>
      <c r="AY29" s="6">
        <v>14933</v>
      </c>
      <c r="AZ29" s="6">
        <v>134</v>
      </c>
      <c r="BA29" s="6">
        <v>38</v>
      </c>
      <c r="BB29" s="23">
        <f t="shared" si="14"/>
        <v>2950.3489361702127</v>
      </c>
      <c r="BC29" s="6">
        <v>1798</v>
      </c>
      <c r="BD29" s="6">
        <v>77</v>
      </c>
      <c r="BE29" s="6">
        <v>190</v>
      </c>
      <c r="BF29" s="23">
        <f t="shared" si="15"/>
        <v>16660.118325326013</v>
      </c>
      <c r="BG29" s="6">
        <v>10153</v>
      </c>
      <c r="BH29" s="6">
        <v>230</v>
      </c>
      <c r="BI29" s="6">
        <v>14</v>
      </c>
      <c r="BJ29" s="23">
        <f t="shared" si="16"/>
        <v>1284.8293754289637</v>
      </c>
      <c r="BK29" s="6">
        <v>783</v>
      </c>
      <c r="BL29" s="6">
        <v>135</v>
      </c>
      <c r="BN29" s="6">
        <f t="shared" si="17"/>
        <v>0.60941944119123304</v>
      </c>
      <c r="BO29" s="6">
        <v>14570</v>
      </c>
      <c r="BP29" s="6">
        <v>247</v>
      </c>
      <c r="BQ29" s="6">
        <v>23908</v>
      </c>
      <c r="BR29" s="6">
        <v>282</v>
      </c>
      <c r="BS29" s="64">
        <f t="shared" si="0"/>
        <v>1.0102036147334705</v>
      </c>
      <c r="BT29" s="64">
        <f t="shared" si="1"/>
        <v>1.001497406725782</v>
      </c>
      <c r="BU29" s="60">
        <f t="shared" si="20"/>
        <v>1.008693190765368</v>
      </c>
    </row>
    <row r="30" spans="1:73">
      <c r="A30" s="38" t="s">
        <v>78</v>
      </c>
      <c r="C30" s="6" t="s">
        <v>78</v>
      </c>
      <c r="D30" s="6">
        <v>141247</v>
      </c>
      <c r="E30" s="27">
        <v>1.69</v>
      </c>
      <c r="F30" s="23">
        <f t="shared" si="2"/>
        <v>3123.7686325786249</v>
      </c>
      <c r="G30" s="6">
        <v>1854</v>
      </c>
      <c r="H30" s="6">
        <v>50</v>
      </c>
      <c r="I30" s="27">
        <v>6.95</v>
      </c>
      <c r="J30" s="23">
        <f t="shared" si="3"/>
        <v>19030.726378088224</v>
      </c>
      <c r="K30" s="6">
        <v>11295</v>
      </c>
      <c r="L30" s="6">
        <v>121</v>
      </c>
      <c r="M30" s="27">
        <v>2.2400000000000002</v>
      </c>
      <c r="N30" s="23">
        <f t="shared" si="4"/>
        <v>13462.195994769803</v>
      </c>
      <c r="O30" s="6">
        <v>7990</v>
      </c>
      <c r="P30" s="6">
        <v>95</v>
      </c>
      <c r="Q30" s="6">
        <v>16</v>
      </c>
      <c r="R30" s="23">
        <f t="shared" si="5"/>
        <v>325.18195581859476</v>
      </c>
      <c r="S30" s="6">
        <v>193</v>
      </c>
      <c r="T30" s="6">
        <v>31</v>
      </c>
      <c r="U30" s="27">
        <v>0.18</v>
      </c>
      <c r="V30" s="23">
        <f t="shared" si="6"/>
        <v>4469.9882320556053</v>
      </c>
      <c r="W30" s="6">
        <v>2653</v>
      </c>
      <c r="X30" s="6">
        <v>65</v>
      </c>
      <c r="Y30" s="27">
        <v>12.110450823360029</v>
      </c>
      <c r="Z30" s="23">
        <f t="shared" si="7"/>
        <v>471468.34416075976</v>
      </c>
      <c r="AA30" s="6">
        <v>279823</v>
      </c>
      <c r="AB30" s="6">
        <v>725</v>
      </c>
      <c r="AC30" s="6">
        <v>37</v>
      </c>
      <c r="AD30" s="23">
        <f t="shared" si="8"/>
        <v>4700.8168742688049</v>
      </c>
      <c r="AE30" s="6">
        <v>2790</v>
      </c>
      <c r="AF30" s="6">
        <v>119</v>
      </c>
      <c r="AG30" s="6">
        <v>13</v>
      </c>
      <c r="AH30" s="23">
        <f t="shared" si="9"/>
        <v>5860.0147271350907</v>
      </c>
      <c r="AI30" s="6">
        <v>3478</v>
      </c>
      <c r="AJ30" s="6">
        <v>67</v>
      </c>
      <c r="AK30" s="6">
        <v>19</v>
      </c>
      <c r="AL30" s="23">
        <f t="shared" si="10"/>
        <v>355.50980662032896</v>
      </c>
      <c r="AM30" s="6">
        <v>211</v>
      </c>
      <c r="AN30" s="6">
        <v>27</v>
      </c>
      <c r="AO30" s="6">
        <v>129.5</v>
      </c>
      <c r="AP30" s="23">
        <f t="shared" si="11"/>
        <v>2448.1315119399906</v>
      </c>
      <c r="AQ30" s="6">
        <v>1453</v>
      </c>
      <c r="AR30" s="6">
        <v>43</v>
      </c>
      <c r="AS30" s="6">
        <v>47.2</v>
      </c>
      <c r="AT30" s="23">
        <f t="shared" si="12"/>
        <v>3009.1967517720736</v>
      </c>
      <c r="AU30" s="6">
        <v>1786</v>
      </c>
      <c r="AV30" s="6">
        <v>65</v>
      </c>
      <c r="AW30" s="6">
        <v>330</v>
      </c>
      <c r="AX30" s="23">
        <f t="shared" si="13"/>
        <v>25665.786181267635</v>
      </c>
      <c r="AY30" s="6">
        <v>15233</v>
      </c>
      <c r="AZ30" s="6">
        <v>135</v>
      </c>
      <c r="BA30" s="6">
        <v>38</v>
      </c>
      <c r="BB30" s="23">
        <f t="shared" si="14"/>
        <v>3064.797811575253</v>
      </c>
      <c r="BC30" s="6">
        <v>1819</v>
      </c>
      <c r="BD30" s="6">
        <v>78</v>
      </c>
      <c r="BE30" s="6">
        <v>190</v>
      </c>
      <c r="BF30" s="23">
        <f t="shared" si="15"/>
        <v>17581.729062005368</v>
      </c>
      <c r="BG30" s="6">
        <v>10435</v>
      </c>
      <c r="BH30" s="6">
        <v>228</v>
      </c>
      <c r="BI30" s="6">
        <v>14</v>
      </c>
      <c r="BJ30" s="23">
        <f t="shared" si="16"/>
        <v>1400.1357786800634</v>
      </c>
      <c r="BK30" s="6">
        <v>831</v>
      </c>
      <c r="BL30" s="6">
        <v>132</v>
      </c>
      <c r="BN30" s="6">
        <f t="shared" si="17"/>
        <v>0.59351386676469386</v>
      </c>
      <c r="BO30" s="6">
        <v>14531</v>
      </c>
      <c r="BP30" s="6">
        <v>246</v>
      </c>
      <c r="BQ30" s="6">
        <v>24483</v>
      </c>
      <c r="BR30" s="6">
        <v>282</v>
      </c>
      <c r="BS30" s="64">
        <f t="shared" si="0"/>
        <v>1.0129149175326313</v>
      </c>
      <c r="BT30" s="64">
        <f t="shared" si="1"/>
        <v>0.97797655516072379</v>
      </c>
      <c r="BU30" s="60">
        <f t="shared" si="20"/>
        <v>1.0357251533153222</v>
      </c>
    </row>
    <row r="31" spans="1:73">
      <c r="A31" s="38" t="s">
        <v>78</v>
      </c>
      <c r="C31" s="6" t="s">
        <v>78</v>
      </c>
      <c r="D31" s="6">
        <v>141100</v>
      </c>
      <c r="E31" s="27">
        <v>1.69</v>
      </c>
      <c r="F31" s="23">
        <f t="shared" si="2"/>
        <v>3041.4059829059829</v>
      </c>
      <c r="G31" s="6">
        <v>1827</v>
      </c>
      <c r="H31" s="6">
        <v>50</v>
      </c>
      <c r="I31" s="27">
        <v>6.95</v>
      </c>
      <c r="J31" s="23">
        <f t="shared" si="3"/>
        <v>19015.862366029032</v>
      </c>
      <c r="K31" s="6">
        <v>11423</v>
      </c>
      <c r="L31" s="6">
        <v>122</v>
      </c>
      <c r="M31" s="27">
        <v>2.2400000000000002</v>
      </c>
      <c r="N31" s="23">
        <f t="shared" si="4"/>
        <v>12788.22154388821</v>
      </c>
      <c r="O31" s="6">
        <v>7682</v>
      </c>
      <c r="P31" s="6">
        <v>94</v>
      </c>
      <c r="Q31" s="6">
        <v>16</v>
      </c>
      <c r="R31" s="23">
        <f t="shared" si="5"/>
        <v>183.11694478361144</v>
      </c>
      <c r="S31" s="6">
        <v>110</v>
      </c>
      <c r="T31" s="6">
        <v>31</v>
      </c>
      <c r="U31" s="27">
        <v>0.18</v>
      </c>
      <c r="V31" s="23">
        <f t="shared" si="6"/>
        <v>4489.6945461945461</v>
      </c>
      <c r="W31" s="6">
        <v>2697</v>
      </c>
      <c r="X31" s="6">
        <v>65</v>
      </c>
      <c r="Y31" s="27">
        <v>12.110450823360029</v>
      </c>
      <c r="Z31" s="23">
        <f t="shared" si="7"/>
        <v>463563.87511870841</v>
      </c>
      <c r="AA31" s="6">
        <v>278467</v>
      </c>
      <c r="AB31" s="6">
        <v>728</v>
      </c>
      <c r="AC31" s="6">
        <v>37</v>
      </c>
      <c r="AD31" s="23">
        <f t="shared" si="8"/>
        <v>4468.0534527201189</v>
      </c>
      <c r="AE31" s="6">
        <v>2684</v>
      </c>
      <c r="AF31" s="6">
        <v>119</v>
      </c>
      <c r="AG31" s="6">
        <v>13</v>
      </c>
      <c r="AH31" s="23">
        <f t="shared" si="9"/>
        <v>5704.925179758513</v>
      </c>
      <c r="AI31" s="6">
        <v>3427</v>
      </c>
      <c r="AJ31" s="6">
        <v>67</v>
      </c>
      <c r="AK31" s="6">
        <v>19</v>
      </c>
      <c r="AL31" s="23">
        <f t="shared" si="10"/>
        <v>302.97530864197529</v>
      </c>
      <c r="AM31" s="6">
        <v>182</v>
      </c>
      <c r="AN31" s="6">
        <v>28</v>
      </c>
      <c r="AO31" s="6">
        <v>129.5</v>
      </c>
      <c r="AP31" s="23">
        <f t="shared" si="11"/>
        <v>2352.2203907203907</v>
      </c>
      <c r="AQ31" s="6">
        <v>1413</v>
      </c>
      <c r="AR31" s="6">
        <v>43</v>
      </c>
      <c r="AS31" s="6">
        <v>47.2</v>
      </c>
      <c r="AT31" s="23">
        <f t="shared" si="12"/>
        <v>2974.8180029846694</v>
      </c>
      <c r="AU31" s="6">
        <v>1787</v>
      </c>
      <c r="AV31" s="6">
        <v>66</v>
      </c>
      <c r="AW31" s="6">
        <v>330</v>
      </c>
      <c r="AX31" s="23">
        <f t="shared" si="13"/>
        <v>25318.414665581331</v>
      </c>
      <c r="AY31" s="6">
        <v>15209</v>
      </c>
      <c r="AZ31" s="6">
        <v>136</v>
      </c>
      <c r="BA31" s="6">
        <v>38</v>
      </c>
      <c r="BB31" s="23">
        <f t="shared" si="14"/>
        <v>3093.0116673450007</v>
      </c>
      <c r="BC31" s="6">
        <v>1858</v>
      </c>
      <c r="BD31" s="6">
        <v>78</v>
      </c>
      <c r="BE31" s="6">
        <v>190</v>
      </c>
      <c r="BF31" s="23">
        <f t="shared" si="15"/>
        <v>17685.767467100799</v>
      </c>
      <c r="BG31" s="6">
        <v>10624</v>
      </c>
      <c r="BH31" s="6">
        <v>232</v>
      </c>
      <c r="BI31" s="6">
        <v>14</v>
      </c>
      <c r="BJ31" s="23">
        <f t="shared" si="16"/>
        <v>830.68504951838281</v>
      </c>
      <c r="BK31" s="6">
        <v>499</v>
      </c>
      <c r="BL31" s="6">
        <v>134</v>
      </c>
      <c r="BN31" s="6">
        <f t="shared" si="17"/>
        <v>0.60070901756244655</v>
      </c>
      <c r="BO31" s="6">
        <v>14742</v>
      </c>
      <c r="BP31" s="6">
        <v>248</v>
      </c>
      <c r="BQ31" s="6">
        <v>24541</v>
      </c>
      <c r="BR31" s="6">
        <v>284</v>
      </c>
      <c r="BS31" s="64">
        <f t="shared" si="0"/>
        <v>0.99841722063944283</v>
      </c>
      <c r="BT31" s="64">
        <f t="shared" si="1"/>
        <v>0.9756652133164907</v>
      </c>
      <c r="BU31" s="60">
        <f t="shared" si="20"/>
        <v>1.0233194819415701</v>
      </c>
    </row>
    <row r="32" spans="1:73">
      <c r="E32" s="27"/>
      <c r="F32" s="23"/>
      <c r="I32" s="27"/>
      <c r="J32" s="23"/>
      <c r="M32" s="27"/>
      <c r="N32" s="23"/>
      <c r="R32" s="23"/>
      <c r="U32" s="27"/>
      <c r="V32" s="23"/>
      <c r="Y32" s="27"/>
      <c r="Z32" s="23"/>
      <c r="AD32" s="23"/>
      <c r="AH32" s="23"/>
      <c r="AL32" s="23"/>
      <c r="AP32" s="23"/>
      <c r="AT32" s="23"/>
      <c r="AX32" s="23"/>
      <c r="BB32" s="23"/>
      <c r="BF32" s="23"/>
      <c r="BJ32" s="23"/>
      <c r="BS32" s="64"/>
      <c r="BT32" s="64"/>
      <c r="BU32" s="60"/>
    </row>
    <row r="33" spans="1:73">
      <c r="E33" s="27"/>
      <c r="F33" s="23"/>
      <c r="I33" s="27"/>
      <c r="J33" s="23"/>
      <c r="M33" s="27"/>
      <c r="N33" s="23"/>
      <c r="R33" s="23"/>
      <c r="U33" s="27"/>
      <c r="V33" s="23"/>
      <c r="Y33" s="27"/>
      <c r="Z33" s="23"/>
      <c r="AD33" s="23"/>
      <c r="AH33" s="23"/>
      <c r="AL33" s="23"/>
      <c r="AP33" s="23"/>
      <c r="AT33" s="23"/>
      <c r="AX33" s="23"/>
      <c r="BB33" s="23"/>
      <c r="BF33" s="23"/>
      <c r="BJ33" s="23"/>
      <c r="BS33" s="64"/>
      <c r="BT33" s="64"/>
      <c r="BU33" s="60"/>
    </row>
    <row r="34" spans="1:73" s="24" customFormat="1" ht="16" thickBot="1">
      <c r="A34" s="53"/>
      <c r="E34" s="127"/>
      <c r="F34" s="132"/>
      <c r="I34" s="127"/>
      <c r="J34" s="132"/>
      <c r="M34" s="127"/>
      <c r="N34" s="132"/>
      <c r="R34" s="132"/>
      <c r="U34" s="127"/>
      <c r="V34" s="132"/>
      <c r="Y34" s="127"/>
      <c r="Z34" s="132"/>
      <c r="AD34" s="132"/>
      <c r="AH34" s="132"/>
      <c r="AL34" s="132"/>
      <c r="AP34" s="132"/>
      <c r="AT34" s="132"/>
      <c r="AX34" s="132"/>
      <c r="BB34" s="132"/>
      <c r="BF34" s="132"/>
      <c r="BJ34" s="132"/>
      <c r="BS34" s="119"/>
      <c r="BT34" s="119"/>
      <c r="BU34" s="133"/>
    </row>
    <row r="35" spans="1:73" s="134" customFormat="1" ht="30" customHeight="1" thickTop="1">
      <c r="A35" s="130" t="s">
        <v>159</v>
      </c>
      <c r="E35" s="135" t="s">
        <v>152</v>
      </c>
      <c r="F35" s="135" t="s">
        <v>153</v>
      </c>
      <c r="G35" s="134" t="s">
        <v>154</v>
      </c>
      <c r="I35" s="135" t="s">
        <v>152</v>
      </c>
      <c r="J35" s="135" t="s">
        <v>153</v>
      </c>
      <c r="K35" s="134" t="s">
        <v>154</v>
      </c>
      <c r="M35" s="135" t="s">
        <v>152</v>
      </c>
      <c r="N35" s="135" t="s">
        <v>153</v>
      </c>
      <c r="O35" s="134" t="s">
        <v>154</v>
      </c>
      <c r="Q35" s="135" t="s">
        <v>152</v>
      </c>
      <c r="R35" s="135" t="s">
        <v>153</v>
      </c>
      <c r="S35" s="134" t="s">
        <v>154</v>
      </c>
      <c r="U35" s="135" t="s">
        <v>152</v>
      </c>
      <c r="V35" s="135" t="s">
        <v>153</v>
      </c>
      <c r="W35" s="134" t="s">
        <v>154</v>
      </c>
      <c r="Y35" s="135" t="s">
        <v>152</v>
      </c>
      <c r="Z35" s="135" t="s">
        <v>153</v>
      </c>
      <c r="AA35" s="134" t="s">
        <v>154</v>
      </c>
      <c r="AC35" s="135" t="s">
        <v>152</v>
      </c>
      <c r="AD35" s="135" t="s">
        <v>153</v>
      </c>
      <c r="AE35" s="134" t="s">
        <v>154</v>
      </c>
      <c r="AG35" s="135" t="s">
        <v>152</v>
      </c>
      <c r="AH35" s="135" t="s">
        <v>153</v>
      </c>
      <c r="AI35" s="134" t="s">
        <v>154</v>
      </c>
      <c r="AK35" s="135" t="s">
        <v>152</v>
      </c>
      <c r="AL35" s="135" t="s">
        <v>153</v>
      </c>
      <c r="AM35" s="134" t="s">
        <v>154</v>
      </c>
      <c r="AO35" s="135" t="s">
        <v>152</v>
      </c>
      <c r="AP35" s="135" t="s">
        <v>153</v>
      </c>
      <c r="AQ35" s="134" t="s">
        <v>154</v>
      </c>
    </row>
    <row r="36" spans="1:73" ht="21">
      <c r="A36" s="130" t="s">
        <v>160</v>
      </c>
      <c r="E36" s="39">
        <v>2196.2962962962961</v>
      </c>
      <c r="F36" s="136">
        <f>AVERAGE(G2:G11)</f>
        <v>59.3</v>
      </c>
      <c r="G36" s="137">
        <f>AVERAGE(H2:H11)/F36</f>
        <v>0.38448566610455315</v>
      </c>
      <c r="I36" s="40">
        <v>1679.3957703927492</v>
      </c>
      <c r="M36" s="40">
        <v>3049.1666666666665</v>
      </c>
      <c r="Q36" s="40">
        <v>1.717801047120419</v>
      </c>
      <c r="U36" s="41">
        <v>14263.157894736842</v>
      </c>
      <c r="Y36" s="41">
        <v>22152.540833625477</v>
      </c>
      <c r="AC36" s="41">
        <v>45.105058365758758</v>
      </c>
      <c r="AG36" s="41">
        <v>25.862650602409637</v>
      </c>
      <c r="AK36" s="41">
        <v>9.0777777777777775</v>
      </c>
      <c r="AO36" s="41">
        <v>14.391549295774647</v>
      </c>
      <c r="AS36" s="42">
        <v>6408.5185185185182</v>
      </c>
      <c r="AT36" s="42"/>
      <c r="AW36" s="41">
        <v>48.071296296296296</v>
      </c>
      <c r="BA36" s="41">
        <v>35.943750000000001</v>
      </c>
      <c r="BE36" s="41">
        <v>57.204545454545453</v>
      </c>
      <c r="BI36" s="42">
        <v>128.1</v>
      </c>
      <c r="BJ36" s="42"/>
      <c r="BO36" s="41">
        <v>15259.1</v>
      </c>
      <c r="BP36" s="23">
        <v>254</v>
      </c>
      <c r="BQ36" s="41">
        <v>25677.599999999999</v>
      </c>
      <c r="BR36" s="23">
        <v>290.39999999999998</v>
      </c>
    </row>
    <row r="37" spans="1:73">
      <c r="E37" s="43">
        <v>1115.3846153846152</v>
      </c>
      <c r="F37" s="136">
        <f>AVERAGE(G12:G21)</f>
        <v>580</v>
      </c>
      <c r="G37" s="137">
        <f>AVERAGE(H12:H21)/F37</f>
        <v>5.8275862068965512E-2</v>
      </c>
      <c r="I37" s="44">
        <v>1636.3947368421054</v>
      </c>
      <c r="M37" s="44">
        <v>3134.1328413284132</v>
      </c>
      <c r="Q37" s="45">
        <v>1.6505190311418685</v>
      </c>
      <c r="U37" s="46">
        <v>13680.357142857143</v>
      </c>
      <c r="Y37" s="46">
        <v>21148.041282873251</v>
      </c>
      <c r="AC37" s="46">
        <v>57.722222222222221</v>
      </c>
      <c r="AG37" s="47">
        <v>33.382644628099172</v>
      </c>
      <c r="AK37" s="46">
        <v>6.5367647058823533</v>
      </c>
      <c r="AO37" s="46">
        <v>11.981904761904762</v>
      </c>
      <c r="AS37" s="48">
        <v>25.245454545454546</v>
      </c>
      <c r="AW37" s="46">
        <v>42.999007444168733</v>
      </c>
      <c r="BA37" s="46">
        <v>44.239130434782609</v>
      </c>
      <c r="BE37" s="46">
        <v>51.11061452513966</v>
      </c>
      <c r="BI37" s="48">
        <v>56.442105263157899</v>
      </c>
      <c r="BO37" s="46">
        <v>14325.8</v>
      </c>
      <c r="BP37" s="49">
        <v>243.8</v>
      </c>
      <c r="BQ37" s="46">
        <v>23943.8</v>
      </c>
      <c r="BR37" s="49">
        <v>278.5</v>
      </c>
    </row>
    <row r="38" spans="1:73">
      <c r="E38" s="50">
        <v>1127.6923076923076</v>
      </c>
      <c r="F38" s="136">
        <f>AVERAGE(G22:G31)</f>
        <v>1905.8</v>
      </c>
      <c r="G38" s="137">
        <f>AVERAGE(H22:H31)/F38</f>
        <v>2.3979431209990559E-2</v>
      </c>
      <c r="I38" s="50">
        <v>1626.5755395683454</v>
      </c>
      <c r="M38" s="50">
        <v>3493.2142857142853</v>
      </c>
      <c r="Q38" s="39">
        <v>9.1875</v>
      </c>
      <c r="R38" s="39"/>
      <c r="U38" s="51">
        <v>15191.666666666668</v>
      </c>
      <c r="Y38" s="51">
        <v>23118.998960793393</v>
      </c>
      <c r="AC38" s="51">
        <v>73.713513513513519</v>
      </c>
      <c r="AG38" s="42">
        <v>263.88461538461536</v>
      </c>
      <c r="AH38" s="42"/>
      <c r="AK38" s="51">
        <v>10.257894736842106</v>
      </c>
      <c r="AO38" s="51">
        <v>10.932818532818532</v>
      </c>
      <c r="AS38" s="51">
        <v>38.53601694915254</v>
      </c>
      <c r="AW38" s="51">
        <v>46.021212121212123</v>
      </c>
      <c r="BA38" s="51">
        <v>46.428947368421049</v>
      </c>
      <c r="BE38" s="51">
        <v>54.185263157894738</v>
      </c>
      <c r="BI38" s="51">
        <v>50.81428571428571</v>
      </c>
      <c r="BO38" s="51">
        <v>14571.1</v>
      </c>
      <c r="BP38" s="23">
        <v>222.8</v>
      </c>
      <c r="BQ38" s="51">
        <v>24214.9</v>
      </c>
      <c r="BR38" s="23">
        <v>254.8</v>
      </c>
    </row>
    <row r="39" spans="1:73">
      <c r="E39" s="33"/>
      <c r="I39" s="33"/>
      <c r="J39" s="33"/>
      <c r="M39" s="33"/>
      <c r="N39" s="33"/>
      <c r="U39" s="33"/>
      <c r="V39" s="33"/>
      <c r="Y39" s="23"/>
      <c r="AC39" s="23"/>
      <c r="AD39" s="23"/>
      <c r="AG39" s="23"/>
      <c r="AH39" s="23"/>
      <c r="AK39" s="23"/>
      <c r="AL39" s="23"/>
      <c r="AO39" s="23"/>
      <c r="AP39" s="23"/>
      <c r="AS39" s="23"/>
      <c r="AT39" s="23"/>
      <c r="AW39" s="23"/>
      <c r="BA39" s="23"/>
      <c r="BB39" s="23"/>
      <c r="BE39" s="23"/>
      <c r="BF39" s="23"/>
      <c r="BI39" s="23"/>
      <c r="BJ39" s="23"/>
      <c r="BO39" s="23"/>
      <c r="BQ39" s="23"/>
    </row>
    <row r="40" spans="1:73" s="20" customFormat="1">
      <c r="A40" s="38"/>
      <c r="E40" s="20" t="s">
        <v>60</v>
      </c>
      <c r="I40" s="20" t="s">
        <v>51</v>
      </c>
      <c r="M40" s="20" t="s">
        <v>61</v>
      </c>
      <c r="Q40" s="20" t="s">
        <v>68</v>
      </c>
      <c r="U40" s="20" t="s">
        <v>62</v>
      </c>
      <c r="Y40" s="20" t="s">
        <v>52</v>
      </c>
      <c r="AC40" s="20" t="s">
        <v>63</v>
      </c>
      <c r="AG40" s="20" t="s">
        <v>53</v>
      </c>
      <c r="AK40" s="20" t="s">
        <v>64</v>
      </c>
      <c r="AO40" s="20" t="s">
        <v>65</v>
      </c>
      <c r="AS40" s="20" t="s">
        <v>54</v>
      </c>
      <c r="AW40" s="20" t="s">
        <v>55</v>
      </c>
      <c r="BA40" s="20" t="s">
        <v>56</v>
      </c>
      <c r="BE40" s="20" t="s">
        <v>66</v>
      </c>
      <c r="BI40" s="20" t="s">
        <v>67</v>
      </c>
      <c r="BO40" s="20" t="s">
        <v>33</v>
      </c>
      <c r="BP40" s="20" t="s">
        <v>34</v>
      </c>
      <c r="BQ40" s="20" t="s">
        <v>35</v>
      </c>
      <c r="BR40" s="20" t="s">
        <v>36</v>
      </c>
    </row>
    <row r="41" spans="1:73" ht="18">
      <c r="E41" s="52">
        <v>1121.5384615384614</v>
      </c>
      <c r="F41" s="52"/>
      <c r="I41" s="52">
        <v>1647.4553489344</v>
      </c>
      <c r="J41" s="52"/>
      <c r="M41" s="52">
        <v>3225.5045979031215</v>
      </c>
      <c r="N41" s="52"/>
      <c r="Q41" s="52">
        <v>1.6841600391311438</v>
      </c>
      <c r="R41" s="52"/>
      <c r="U41" s="52">
        <v>14378.393901420219</v>
      </c>
      <c r="V41" s="52"/>
      <c r="Y41" s="21">
        <v>22139.860359097376</v>
      </c>
      <c r="Z41" s="21"/>
      <c r="AC41" s="21">
        <v>58.846931367164835</v>
      </c>
      <c r="AD41" s="21"/>
      <c r="AG41" s="21">
        <v>29.622647615254404</v>
      </c>
      <c r="AH41" s="21"/>
      <c r="AK41" s="21">
        <v>8.6241457401674122</v>
      </c>
      <c r="AL41" s="21"/>
      <c r="AO41" s="21">
        <v>12.435424196832647</v>
      </c>
      <c r="AP41" s="21"/>
      <c r="AS41" s="21">
        <v>31.890735747303545</v>
      </c>
      <c r="AT41" s="21"/>
      <c r="AW41" s="21">
        <v>45.697171953892386</v>
      </c>
      <c r="AX41" s="21"/>
      <c r="BA41" s="21">
        <v>42.203942601067887</v>
      </c>
      <c r="BB41" s="21"/>
      <c r="BE41" s="21">
        <v>54.166807712526612</v>
      </c>
      <c r="BF41" s="21"/>
      <c r="BI41" s="21">
        <v>53.628195488721801</v>
      </c>
      <c r="BJ41" s="21"/>
      <c r="BO41" s="21">
        <v>14718.666666666666</v>
      </c>
      <c r="BP41" s="21">
        <v>240.20000000000002</v>
      </c>
      <c r="BQ41" s="21">
        <v>24612.099999999995</v>
      </c>
      <c r="BR41" s="21">
        <v>274.56666666666666</v>
      </c>
    </row>
    <row r="42" spans="1:73">
      <c r="E42" s="23">
        <v>8.7028526915267879</v>
      </c>
      <c r="F42" s="23"/>
      <c r="I42" s="23">
        <v>28.093541090043882</v>
      </c>
      <c r="J42" s="23"/>
      <c r="M42" s="23">
        <v>235.70356471662799</v>
      </c>
      <c r="N42" s="23"/>
      <c r="Q42" s="27">
        <v>4.7575569750334737E-2</v>
      </c>
      <c r="R42" s="27"/>
      <c r="U42" s="23">
        <v>762.21625679107069</v>
      </c>
      <c r="V42" s="23"/>
      <c r="Y42" s="23">
        <v>985.54002347128574</v>
      </c>
      <c r="Z42" s="23"/>
      <c r="AC42" s="23">
        <v>14.33735172480648</v>
      </c>
      <c r="AD42" s="23"/>
      <c r="AG42" s="23">
        <v>5.317438770047402</v>
      </c>
      <c r="AH42" s="23"/>
      <c r="AK42" s="23">
        <v>1.9015884665162284</v>
      </c>
      <c r="AL42" s="23"/>
      <c r="AO42" s="23">
        <v>1.7734047848835075</v>
      </c>
      <c r="AP42" s="23"/>
      <c r="AS42" s="23">
        <v>9.3978468014378187</v>
      </c>
      <c r="AT42" s="23"/>
      <c r="AW42" s="23">
        <v>2.5516230270911575</v>
      </c>
      <c r="AX42" s="23"/>
      <c r="BA42" s="23">
        <v>5.5309432380527372</v>
      </c>
      <c r="BB42" s="23"/>
      <c r="BE42" s="23">
        <v>3.0470073835962301</v>
      </c>
      <c r="BF42" s="23"/>
      <c r="BI42" s="23">
        <v>3.9794693663017418</v>
      </c>
      <c r="BJ42" s="23"/>
      <c r="BO42" s="23">
        <v>483.83278447551874</v>
      </c>
      <c r="BP42" s="23">
        <v>15.908488300275419</v>
      </c>
      <c r="BQ42" s="23">
        <v>932.65293115928091</v>
      </c>
      <c r="BR42" s="23">
        <v>18.123005637402773</v>
      </c>
    </row>
    <row r="43" spans="1:73">
      <c r="E43" s="56">
        <v>7.7597451982063274E-3</v>
      </c>
      <c r="F43" s="56"/>
      <c r="I43" s="56">
        <v>1.7052687411658971E-2</v>
      </c>
      <c r="J43" s="56"/>
      <c r="M43" s="56">
        <v>7.3074943024374311E-2</v>
      </c>
      <c r="N43" s="56"/>
      <c r="Q43" s="56">
        <v>2.824884134816482E-2</v>
      </c>
      <c r="R43" s="56"/>
      <c r="U43" s="56">
        <v>5.3011223785973977E-2</v>
      </c>
      <c r="V43" s="56"/>
      <c r="Y43" s="56">
        <v>4.4514283626288662E-2</v>
      </c>
      <c r="Z43" s="56"/>
      <c r="AC43" s="56">
        <v>0.24363805200565436</v>
      </c>
      <c r="AD43" s="56"/>
      <c r="AG43" s="56">
        <v>0.17950585778528275</v>
      </c>
      <c r="AH43" s="56"/>
      <c r="AK43" s="56">
        <v>0.22049586403201421</v>
      </c>
      <c r="AL43" s="56"/>
      <c r="AO43" s="56">
        <v>0.14260911061925824</v>
      </c>
      <c r="AP43" s="56"/>
      <c r="AS43" s="56">
        <v>0.29468893022427162</v>
      </c>
      <c r="AT43" s="56"/>
      <c r="AW43" s="56">
        <v>5.5837657298917723E-2</v>
      </c>
      <c r="AX43" s="56"/>
      <c r="BA43" s="56">
        <v>0.13105276183161116</v>
      </c>
      <c r="BB43" s="56"/>
      <c r="BE43" s="56">
        <v>5.6252297528170181E-2</v>
      </c>
      <c r="BF43" s="56"/>
      <c r="BI43" s="56">
        <v>7.4204797122786617E-2</v>
      </c>
      <c r="BJ43" s="56"/>
      <c r="BO43" s="56">
        <v>3.287205257329822E-2</v>
      </c>
      <c r="BP43" s="56">
        <v>6.6230176104393912E-2</v>
      </c>
      <c r="BQ43" s="56">
        <v>3.7894081819888639E-2</v>
      </c>
      <c r="BR43" s="56">
        <v>6.6005847896331571E-2</v>
      </c>
    </row>
    <row r="44" spans="1:73" s="24" customFormat="1" ht="16" thickBot="1">
      <c r="A44" s="53"/>
      <c r="E44" s="132"/>
      <c r="F44" s="132"/>
      <c r="I44" s="132"/>
      <c r="J44" s="132"/>
      <c r="M44" s="132"/>
      <c r="N44" s="132"/>
      <c r="Q44" s="127"/>
      <c r="R44" s="127"/>
      <c r="U44" s="132"/>
      <c r="V44" s="132"/>
      <c r="Y44" s="132"/>
      <c r="Z44" s="132"/>
      <c r="AC44" s="132"/>
      <c r="AD44" s="132"/>
      <c r="AG44" s="132"/>
      <c r="AH44" s="132"/>
      <c r="AK44" s="132"/>
      <c r="AL44" s="132"/>
      <c r="AO44" s="132"/>
      <c r="AP44" s="132"/>
      <c r="AS44" s="132"/>
      <c r="AT44" s="132"/>
      <c r="AW44" s="132"/>
      <c r="AX44" s="132"/>
      <c r="BA44" s="132"/>
      <c r="BB44" s="132"/>
      <c r="BE44" s="132"/>
      <c r="BF44" s="132"/>
      <c r="BI44" s="132"/>
      <c r="BJ44" s="132"/>
      <c r="BO44" s="132"/>
      <c r="BP44" s="132"/>
      <c r="BQ44" s="132"/>
      <c r="BR44" s="132"/>
    </row>
    <row r="45" spans="1:73" s="36" customFormat="1" ht="23" customHeight="1" thickTop="1">
      <c r="A45" s="130" t="s">
        <v>175</v>
      </c>
      <c r="E45" s="36" t="s">
        <v>60</v>
      </c>
      <c r="I45" s="36" t="s">
        <v>51</v>
      </c>
      <c r="M45" s="36" t="s">
        <v>61</v>
      </c>
      <c r="Q45" s="36" t="s">
        <v>68</v>
      </c>
      <c r="U45" s="36" t="s">
        <v>62</v>
      </c>
      <c r="Y45" s="36" t="s">
        <v>52</v>
      </c>
      <c r="AC45" s="36" t="s">
        <v>63</v>
      </c>
      <c r="AG45" s="36" t="s">
        <v>53</v>
      </c>
      <c r="AK45" s="36" t="s">
        <v>64</v>
      </c>
      <c r="AO45" s="36" t="s">
        <v>65</v>
      </c>
      <c r="AS45" s="36" t="s">
        <v>54</v>
      </c>
      <c r="AW45" s="36" t="s">
        <v>55</v>
      </c>
      <c r="BA45" s="36" t="s">
        <v>56</v>
      </c>
      <c r="BE45" s="36" t="s">
        <v>66</v>
      </c>
      <c r="BI45" s="36" t="s">
        <v>67</v>
      </c>
    </row>
    <row r="46" spans="1:73" ht="21">
      <c r="A46" s="35" t="s">
        <v>146</v>
      </c>
      <c r="E46" s="131" t="s">
        <v>156</v>
      </c>
      <c r="F46" s="131" t="s">
        <v>157</v>
      </c>
      <c r="I46" s="131" t="s">
        <v>156</v>
      </c>
      <c r="J46" s="131" t="s">
        <v>157</v>
      </c>
      <c r="M46" s="131" t="s">
        <v>156</v>
      </c>
      <c r="N46" s="131" t="s">
        <v>157</v>
      </c>
      <c r="Q46" s="131" t="s">
        <v>156</v>
      </c>
      <c r="R46" s="131" t="s">
        <v>157</v>
      </c>
      <c r="U46" s="131" t="s">
        <v>156</v>
      </c>
      <c r="V46" s="131" t="s">
        <v>157</v>
      </c>
      <c r="Y46" s="131" t="s">
        <v>156</v>
      </c>
      <c r="Z46" s="131" t="s">
        <v>157</v>
      </c>
      <c r="AC46" s="131" t="s">
        <v>156</v>
      </c>
      <c r="AD46" s="131" t="s">
        <v>157</v>
      </c>
      <c r="AF46" s="34"/>
      <c r="AG46" s="131" t="s">
        <v>156</v>
      </c>
      <c r="AH46" s="131" t="s">
        <v>157</v>
      </c>
      <c r="AK46" s="131" t="s">
        <v>156</v>
      </c>
      <c r="AL46" s="131" t="s">
        <v>157</v>
      </c>
      <c r="AO46" s="131" t="s">
        <v>156</v>
      </c>
      <c r="AP46" s="131" t="s">
        <v>157</v>
      </c>
      <c r="AS46" s="131" t="s">
        <v>156</v>
      </c>
      <c r="AT46" s="131" t="s">
        <v>157</v>
      </c>
      <c r="AV46" s="34"/>
      <c r="AW46" s="131" t="s">
        <v>156</v>
      </c>
      <c r="AX46" s="131" t="s">
        <v>157</v>
      </c>
      <c r="BA46" s="131" t="s">
        <v>156</v>
      </c>
      <c r="BB46" s="131" t="s">
        <v>157</v>
      </c>
      <c r="BE46" s="131" t="s">
        <v>156</v>
      </c>
      <c r="BF46" s="131" t="s">
        <v>157</v>
      </c>
      <c r="BI46" s="131" t="s">
        <v>156</v>
      </c>
      <c r="BJ46" s="131" t="s">
        <v>157</v>
      </c>
    </row>
    <row r="47" spans="1:73" s="34" customFormat="1">
      <c r="A47" s="38"/>
      <c r="E47" s="34" cm="1">
        <f t="array" ref="E47:F51">LINEST(E62:E91,F62:F91,TRUE,TRUE)</f>
        <v>0.98103219614274451</v>
      </c>
      <c r="F47" s="34">
        <v>-1.385958082389438E-2</v>
      </c>
      <c r="I47" s="34" cm="1">
        <f t="array" ref="I47:J51">LINEST(I62:I91,J62:J91,TRUE,TRUE)</f>
        <v>0.89756074229425642</v>
      </c>
      <c r="J47" s="34">
        <v>0.77129220903207774</v>
      </c>
      <c r="M47" s="34" cm="1">
        <f t="array" ref="M47:N51">LINEST(M62:M91,N62:N91,TRUE,TRUE)</f>
        <v>0.92202864495684234</v>
      </c>
      <c r="N47" s="34">
        <v>8.7594430001325385E-2</v>
      </c>
      <c r="Q47" s="34" cm="1">
        <f t="array" ref="Q47:R51">LINEST(Q62:Q91,R62:R91,TRUE,TRUE)</f>
        <v>1.1485409467079435</v>
      </c>
      <c r="R47" s="34">
        <v>-70.936363783981051</v>
      </c>
      <c r="U47" s="34" cm="1">
        <f t="array" ref="U47:V51">LINEST(U62:U91,V62:V91,TRUE,TRUE)</f>
        <v>0.291576207061648</v>
      </c>
      <c r="V47" s="34">
        <v>0.12107870119306335</v>
      </c>
      <c r="Y47" s="34" cm="1">
        <f t="array" ref="Y47:Z51">LINEST(Y62:Y91,Z62:Z91,TRUE,TRUE)</f>
        <v>0.62995521410831257</v>
      </c>
      <c r="Z47" s="34">
        <v>3.9257968840410964</v>
      </c>
      <c r="AC47" s="34" cm="1">
        <f t="array" ref="AC47:AD51">LINEST(AC62:AC91,AD62:AD91,TRUE,TRUE)</f>
        <v>-1.2444863704917823</v>
      </c>
      <c r="AD47" s="34">
        <v>99.844576617746498</v>
      </c>
      <c r="AG47" s="34" cm="1">
        <f t="array" ref="AG47:AH51">LINEST(AG62:AG91,AH62:AH91,TRUE,TRUE)</f>
        <v>4.3380823015815979</v>
      </c>
      <c r="AH47" s="34">
        <v>-490.59960683406189</v>
      </c>
      <c r="AK47" s="34" cm="1">
        <f t="array" ref="AK47:AL51">LINEST(AK62:AK91,AL62:AL91,TRUE,TRUE)</f>
        <v>1.0224107409014986</v>
      </c>
      <c r="AL47" s="34">
        <v>2.9219982391141315</v>
      </c>
      <c r="AO47" s="34" cm="1">
        <f t="array" ref="AO47:AP51">LINEST(AO62:AO91,AP62:AP91,TRUE,TRUE)</f>
        <v>1.5815763782587411</v>
      </c>
      <c r="AP47" s="34">
        <v>-59.188695591164006</v>
      </c>
      <c r="AS47" s="34" cm="1">
        <f t="array" ref="AS47:AT51">LINEST(AS62:AS91,AT62:AT91,TRUE,TRUE)</f>
        <v>0.29363503340275954</v>
      </c>
      <c r="AT47" s="34">
        <v>7.4159184247527179</v>
      </c>
      <c r="AW47" s="34" cm="1">
        <f t="array" ref="AW47:AX51">LINEST(AW62:AW91,AX62:AX91,TRUE,TRUE)</f>
        <v>1.048504591381088</v>
      </c>
      <c r="AX47" s="34">
        <v>-15.675947456298786</v>
      </c>
      <c r="BA47" s="34" cm="1">
        <f t="array" ref="BA47:BB51">LINEST(BA62:BA91,BB62:BB91,TRUE,TRUE)</f>
        <v>0.74660252584253473</v>
      </c>
      <c r="BB47" s="34">
        <v>5.6545874789815365</v>
      </c>
      <c r="BE47" s="34" cm="1">
        <f t="array" ref="BE47:BF51">LINEST(BE62:BE91,BF62:BF91,TRUE,TRUE)</f>
        <v>1.0020068433676739</v>
      </c>
      <c r="BF47" s="34">
        <v>-0.55324099177431663</v>
      </c>
      <c r="BI47" s="34" cm="1">
        <f t="array" ref="BI47:BJ51">LINEST(BI62:BI91,BJ62:BJ91,TRUE,TRUE)</f>
        <v>1.0064585405382456</v>
      </c>
      <c r="BJ47" s="34">
        <v>-1.4366378315991639</v>
      </c>
    </row>
    <row r="48" spans="1:73">
      <c r="E48" s="6">
        <v>1.2938847680712398E-2</v>
      </c>
      <c r="F48" s="6">
        <v>1.3584771021459082E-2</v>
      </c>
      <c r="I48" s="6">
        <v>2.3190980086692681E-2</v>
      </c>
      <c r="J48" s="6">
        <v>0.26104717399336941</v>
      </c>
      <c r="M48" s="6">
        <v>3.1257560540905525E-2</v>
      </c>
      <c r="N48" s="6">
        <v>6.841985779969198E-2</v>
      </c>
      <c r="Q48" s="6">
        <v>4.6902665051859915E-2</v>
      </c>
      <c r="R48" s="6">
        <v>13.728163291539499</v>
      </c>
      <c r="U48" s="6">
        <v>3.5989977660174442E-2</v>
      </c>
      <c r="V48" s="6">
        <v>6.430402156196907E-3</v>
      </c>
      <c r="Y48" s="6">
        <v>6.0702901754453871E-2</v>
      </c>
      <c r="Z48" s="6">
        <v>0.70012491655543285</v>
      </c>
      <c r="AC48" s="6">
        <v>0.20928683759273278</v>
      </c>
      <c r="AD48" s="6">
        <v>9.3423322369935153</v>
      </c>
      <c r="AG48" s="6">
        <v>0.28124231312016734</v>
      </c>
      <c r="AH48" s="6">
        <v>38.491061889967632</v>
      </c>
      <c r="AK48" s="6">
        <v>7.3090988139421761E-2</v>
      </c>
      <c r="AL48" s="6">
        <v>7.3906392983334541</v>
      </c>
      <c r="AO48" s="6">
        <v>0.125987450177871</v>
      </c>
      <c r="AP48" s="6">
        <v>12.947209577754782</v>
      </c>
      <c r="AS48" s="6">
        <v>0.15651010323925979</v>
      </c>
      <c r="AT48" s="6">
        <v>7.3624693049054661</v>
      </c>
      <c r="AW48" s="6">
        <v>2.3168413077207642E-2</v>
      </c>
      <c r="AX48" s="6">
        <v>7.0966572104708794</v>
      </c>
      <c r="BA48" s="6">
        <v>2.4252560810754137E-2</v>
      </c>
      <c r="BB48" s="6">
        <v>0.75669651614304323</v>
      </c>
      <c r="BE48" s="6">
        <v>2.0036610489322249E-2</v>
      </c>
      <c r="BF48" s="6">
        <v>3.0296036022195891</v>
      </c>
      <c r="BI48" s="6">
        <v>6.8084643126096495E-2</v>
      </c>
      <c r="BJ48" s="6">
        <v>0.99606668451536706</v>
      </c>
    </row>
    <row r="49" spans="1:72">
      <c r="E49" s="6">
        <v>0.99515300502454296</v>
      </c>
      <c r="F49" s="6">
        <v>5.025862606720792E-2</v>
      </c>
      <c r="I49" s="6">
        <v>0.98165045037304943</v>
      </c>
      <c r="J49" s="6">
        <v>0.37024358264274376</v>
      </c>
      <c r="M49" s="6">
        <v>0.96882373140233968</v>
      </c>
      <c r="N49" s="6">
        <v>0.13515571213197225</v>
      </c>
      <c r="Q49" s="6">
        <v>0.95538915852979089</v>
      </c>
      <c r="R49" s="6">
        <v>33.958185863177988</v>
      </c>
      <c r="U49" s="6">
        <v>0.70096918346273918</v>
      </c>
      <c r="V49" s="6">
        <v>2.8861989146568754E-3</v>
      </c>
      <c r="Y49" s="6">
        <v>0.79365673752447341</v>
      </c>
      <c r="Z49" s="6">
        <v>0.35707888504501689</v>
      </c>
      <c r="AC49" s="6">
        <v>0.5580718364511934</v>
      </c>
      <c r="AD49" s="6">
        <v>4.0535552302528108</v>
      </c>
      <c r="AG49" s="6">
        <v>0.89470589048004667</v>
      </c>
      <c r="AH49" s="6">
        <v>21.564413131060416</v>
      </c>
      <c r="AK49" s="6">
        <v>0.87481529788628964</v>
      </c>
      <c r="AL49" s="6">
        <v>19.39382422547931</v>
      </c>
      <c r="AO49" s="6">
        <v>0.84912895016434631</v>
      </c>
      <c r="AP49" s="6">
        <v>9.644179910171415</v>
      </c>
      <c r="AS49" s="6">
        <v>0.11167245895649792</v>
      </c>
      <c r="AT49" s="6">
        <v>19.587563974384956</v>
      </c>
      <c r="AW49" s="6">
        <v>0.98651307999492766</v>
      </c>
      <c r="AX49" s="6">
        <v>15.080184000387016</v>
      </c>
      <c r="BA49" s="6">
        <v>0.97130219397605977</v>
      </c>
      <c r="BB49" s="6">
        <v>1.575680865444625</v>
      </c>
      <c r="BE49" s="6">
        <v>0.98892790511082063</v>
      </c>
      <c r="BF49" s="6">
        <v>8.357735200721395</v>
      </c>
      <c r="BI49" s="6">
        <v>0.88641947489974948</v>
      </c>
      <c r="BJ49" s="6">
        <v>2.488542327584629</v>
      </c>
    </row>
    <row r="50" spans="1:72">
      <c r="E50" s="6">
        <v>5748.7751239229819</v>
      </c>
      <c r="F50" s="6">
        <v>28</v>
      </c>
      <c r="I50" s="6">
        <v>1497.9230100599038</v>
      </c>
      <c r="J50" s="6">
        <v>28</v>
      </c>
      <c r="M50" s="6">
        <v>870.11902640912319</v>
      </c>
      <c r="N50" s="6">
        <v>28</v>
      </c>
      <c r="Q50" s="6">
        <v>599.65011995342547</v>
      </c>
      <c r="R50" s="6">
        <v>28</v>
      </c>
      <c r="U50" s="6">
        <v>65.63583434054209</v>
      </c>
      <c r="V50" s="6">
        <v>28</v>
      </c>
      <c r="Y50" s="6">
        <v>107.69621641181983</v>
      </c>
      <c r="Z50" s="6">
        <v>28</v>
      </c>
      <c r="AC50" s="6">
        <v>35.358713722049707</v>
      </c>
      <c r="AD50" s="6">
        <v>28</v>
      </c>
      <c r="AG50" s="6">
        <v>237.92180823461905</v>
      </c>
      <c r="AH50" s="6">
        <v>28</v>
      </c>
      <c r="AK50" s="6">
        <v>195.66950216142598</v>
      </c>
      <c r="AL50" s="6">
        <v>28</v>
      </c>
      <c r="AO50" s="6">
        <v>157.58895182674775</v>
      </c>
      <c r="AP50" s="6">
        <v>28</v>
      </c>
      <c r="AS50" s="6">
        <v>3.5199053348148066</v>
      </c>
      <c r="AT50" s="6">
        <v>28</v>
      </c>
      <c r="AW50" s="6">
        <v>2048.0855695347286</v>
      </c>
      <c r="AX50" s="6">
        <v>28</v>
      </c>
      <c r="BA50" s="6">
        <v>947.68434244212995</v>
      </c>
      <c r="BB50" s="6">
        <v>28</v>
      </c>
      <c r="BE50" s="6">
        <v>2500.8800611132874</v>
      </c>
      <c r="BF50" s="6">
        <v>28</v>
      </c>
      <c r="BI50" s="6">
        <v>218.52113533800033</v>
      </c>
      <c r="BJ50" s="6">
        <v>28</v>
      </c>
    </row>
    <row r="51" spans="1:72">
      <c r="E51" s="6">
        <v>14.521000640830094</v>
      </c>
      <c r="F51" s="6">
        <v>7.072602583657607E-2</v>
      </c>
      <c r="I51" s="6">
        <v>205.33575130633224</v>
      </c>
      <c r="J51" s="6">
        <v>3.8382486936677589</v>
      </c>
      <c r="M51" s="6">
        <v>15.894522137386797</v>
      </c>
      <c r="N51" s="6">
        <v>0.51147786261321548</v>
      </c>
      <c r="Q51" s="6">
        <v>691491.56516069209</v>
      </c>
      <c r="R51" s="6">
        <v>32288.434839307956</v>
      </c>
      <c r="U51" s="6">
        <v>5.4675596310093462E-4</v>
      </c>
      <c r="V51" s="6">
        <v>2.3324403689906271E-4</v>
      </c>
      <c r="Y51" s="6">
        <v>13.731841628955634</v>
      </c>
      <c r="Z51" s="6">
        <v>3.5701492440597868</v>
      </c>
      <c r="AC51" s="6">
        <v>580.98998653478918</v>
      </c>
      <c r="AD51" s="6">
        <v>460.07668013187765</v>
      </c>
      <c r="AG51" s="6">
        <v>110639.33041676258</v>
      </c>
      <c r="AH51" s="6">
        <v>13020.669583237426</v>
      </c>
      <c r="AK51" s="6">
        <v>73595.294960180574</v>
      </c>
      <c r="AL51" s="6">
        <v>10531.371706486068</v>
      </c>
      <c r="AO51" s="6">
        <v>14657.380894753558</v>
      </c>
      <c r="AP51" s="6">
        <v>2604.2857719131098</v>
      </c>
      <c r="AS51" s="6">
        <v>1350.4914513825497</v>
      </c>
      <c r="AT51" s="6">
        <v>10742.834548617455</v>
      </c>
      <c r="AW51" s="6">
        <v>465759.13208107167</v>
      </c>
      <c r="AX51" s="6">
        <v>6367.534585594799</v>
      </c>
      <c r="BA51" s="6">
        <v>2352.8824346876077</v>
      </c>
      <c r="BB51" s="6">
        <v>69.517565312393032</v>
      </c>
      <c r="BE51" s="6">
        <v>174690.81801147616</v>
      </c>
      <c r="BF51" s="6">
        <v>1955.8486551905696</v>
      </c>
      <c r="BI51" s="6">
        <v>1353.267065013617</v>
      </c>
      <c r="BJ51" s="6">
        <v>173.39960165304902</v>
      </c>
    </row>
    <row r="52" spans="1:72" s="67" customFormat="1" ht="16" thickBot="1">
      <c r="A52" s="66"/>
      <c r="E52" s="115"/>
      <c r="I52" s="115"/>
      <c r="M52" s="115"/>
      <c r="Q52" s="115"/>
      <c r="U52" s="115"/>
      <c r="Y52" s="115"/>
      <c r="AC52" s="115"/>
      <c r="AG52" s="115"/>
      <c r="AK52" s="115"/>
      <c r="AO52" s="115"/>
      <c r="AS52" s="115"/>
      <c r="AW52" s="115"/>
      <c r="BA52" s="115"/>
      <c r="BE52" s="115"/>
      <c r="BI52" s="115"/>
    </row>
    <row r="53" spans="1:72" s="36" customFormat="1" ht="23" customHeight="1" thickTop="1">
      <c r="A53" s="130" t="s">
        <v>176</v>
      </c>
      <c r="E53" s="36" t="s">
        <v>60</v>
      </c>
      <c r="I53" s="36" t="s">
        <v>51</v>
      </c>
      <c r="M53" s="36" t="s">
        <v>61</v>
      </c>
      <c r="Q53" s="36" t="s">
        <v>68</v>
      </c>
      <c r="U53" s="36" t="s">
        <v>62</v>
      </c>
      <c r="Y53" s="36" t="s">
        <v>52</v>
      </c>
      <c r="AC53" s="36" t="s">
        <v>63</v>
      </c>
      <c r="AG53" s="36" t="s">
        <v>53</v>
      </c>
      <c r="AK53" s="36" t="s">
        <v>64</v>
      </c>
      <c r="AO53" s="36" t="s">
        <v>65</v>
      </c>
      <c r="AS53" s="36" t="s">
        <v>54</v>
      </c>
      <c r="AW53" s="36" t="s">
        <v>55</v>
      </c>
      <c r="BA53" s="36" t="s">
        <v>56</v>
      </c>
      <c r="BE53" s="36" t="s">
        <v>66</v>
      </c>
      <c r="BI53" s="36" t="s">
        <v>67</v>
      </c>
    </row>
    <row r="54" spans="1:72" ht="21">
      <c r="A54" s="130" t="s">
        <v>155</v>
      </c>
      <c r="E54" s="131" t="s">
        <v>156</v>
      </c>
      <c r="F54" s="131" t="s">
        <v>157</v>
      </c>
      <c r="I54" s="131" t="s">
        <v>156</v>
      </c>
      <c r="J54" s="131" t="s">
        <v>157</v>
      </c>
      <c r="M54" s="131" t="s">
        <v>156</v>
      </c>
      <c r="N54" s="131" t="s">
        <v>157</v>
      </c>
      <c r="Q54" s="131" t="s">
        <v>156</v>
      </c>
      <c r="R54" s="131" t="s">
        <v>157</v>
      </c>
      <c r="U54" s="131" t="s">
        <v>156</v>
      </c>
      <c r="V54" s="131" t="s">
        <v>157</v>
      </c>
      <c r="Y54" s="131" t="s">
        <v>156</v>
      </c>
      <c r="Z54" s="131" t="s">
        <v>157</v>
      </c>
      <c r="AC54" s="131" t="s">
        <v>156</v>
      </c>
      <c r="AD54" s="131" t="s">
        <v>157</v>
      </c>
      <c r="AF54" s="34"/>
      <c r="AG54" s="131" t="s">
        <v>156</v>
      </c>
      <c r="AH54" s="131" t="s">
        <v>157</v>
      </c>
      <c r="AK54" s="131" t="s">
        <v>156</v>
      </c>
      <c r="AL54" s="131" t="s">
        <v>157</v>
      </c>
      <c r="AO54" s="131" t="s">
        <v>156</v>
      </c>
      <c r="AP54" s="131" t="s">
        <v>157</v>
      </c>
      <c r="AS54" s="131" t="s">
        <v>156</v>
      </c>
      <c r="AT54" s="131" t="s">
        <v>157</v>
      </c>
      <c r="AV54" s="34"/>
      <c r="AW54" s="131" t="s">
        <v>156</v>
      </c>
      <c r="AX54" s="131" t="s">
        <v>157</v>
      </c>
      <c r="BA54" s="131" t="s">
        <v>156</v>
      </c>
      <c r="BB54" s="131" t="s">
        <v>157</v>
      </c>
      <c r="BE54" s="131" t="s">
        <v>156</v>
      </c>
      <c r="BF54" s="131" t="s">
        <v>157</v>
      </c>
      <c r="BI54" s="131" t="s">
        <v>156</v>
      </c>
      <c r="BJ54" s="131" t="s">
        <v>157</v>
      </c>
    </row>
    <row r="55" spans="1:72" s="34" customFormat="1">
      <c r="E55" s="170" cm="1">
        <f t="array" ref="E55:F59">LINEST(E2:E31,F2:F31,TRUE,TRUE)</f>
        <v>5.3770550478855414E-4</v>
      </c>
      <c r="F55" s="171">
        <v>-1.3859580823894491E-2</v>
      </c>
      <c r="H55" s="29"/>
      <c r="I55" s="170" cm="1">
        <f t="array" ref="I55:J59">LINEST(I2:I31,J2:J31,TRUE,TRUE)</f>
        <v>3.3490805269802251E-4</v>
      </c>
      <c r="J55" s="34">
        <v>0.77129220903207418</v>
      </c>
      <c r="L55" s="29"/>
      <c r="M55" s="170" cm="1">
        <f t="array" ref="M55:N59">LINEST(M2:M31,N2:N31,TRUE,TRUE)</f>
        <v>1.7572038334598983E-4</v>
      </c>
      <c r="N55" s="34">
        <v>8.7594430001326273E-2</v>
      </c>
      <c r="Q55" s="170" cm="1">
        <f t="array" ref="Q55:R59">LINEST(Q2:Q31,R2:R31,TRUE,TRUE)</f>
        <v>0.41921664516969703</v>
      </c>
      <c r="R55" s="34">
        <v>-70.936363783981164</v>
      </c>
      <c r="T55" s="29"/>
      <c r="U55" s="173" cm="1">
        <f t="array" ref="U55:V59">LINEST(U2:U31,V2:V31,TRUE,TRUE)</f>
        <v>1.2465712281419554E-5</v>
      </c>
      <c r="V55" s="34">
        <v>0.12107870119306335</v>
      </c>
      <c r="X55" s="29"/>
      <c r="Y55" s="170" cm="1">
        <f t="array" ref="Y55:Z59">LINEST(Y2:Y31,Z2:Z31,TRUE,TRUE)</f>
        <v>1.7490820839364026E-5</v>
      </c>
      <c r="Z55" s="34">
        <v>3.9257968840410999</v>
      </c>
      <c r="AC55" s="172" cm="1">
        <f t="array" ref="AC55:AD59">LINEST(AC2:AC31,AD2:AD31,TRUE,TRUE)</f>
        <v>-1.2999951058138602E-2</v>
      </c>
      <c r="AD55" s="34">
        <v>99.844576617746469</v>
      </c>
      <c r="AG55" s="170" cm="1">
        <f t="array" ref="AG55:AH59">LINEST(AG2:AG31,AH2:AH31,TRUE,TRUE)</f>
        <v>9.0022134981817534E-2</v>
      </c>
      <c r="AH55" s="34">
        <v>-490.59960683406234</v>
      </c>
      <c r="AK55" s="170" cm="1">
        <f t="array" ref="AK55:AL59">LINEST(AK2:AK31,AL2:AL31,TRUE,TRUE)</f>
        <v>7.2876030669365238E-2</v>
      </c>
      <c r="AL55" s="34">
        <v>2.9219982391140746</v>
      </c>
      <c r="AO55" s="170" cm="1">
        <f t="array" ref="AO55:AP59">LINEST(AO2:AO31,AP2:AP31,TRUE,TRUE)</f>
        <v>7.8181672915306061E-2</v>
      </c>
      <c r="AP55" s="34">
        <v>-59.188695591163977</v>
      </c>
      <c r="AS55" s="170" cm="1">
        <f t="array" ref="AS55:AT59">LINEST(AS2:AS31,AT2:AT31,TRUE,TRUE)</f>
        <v>5.6600298883561807E-3</v>
      </c>
      <c r="AT55" s="34">
        <v>7.4159184247527232</v>
      </c>
      <c r="AW55" s="170" cm="1">
        <f t="array" ref="AW55:AX59">LINEST(AW2:AW31,AX2:AX31,TRUE,TRUE)</f>
        <v>1.4104458146175333E-2</v>
      </c>
      <c r="AX55" s="34">
        <v>-15.675947456298672</v>
      </c>
      <c r="BA55" s="170" cm="1">
        <f t="array" ref="BA55:BB59">LINEST(BA2:BA31,BB2:BB31,TRUE,TRUE)</f>
        <v>1.0874563281591516E-2</v>
      </c>
      <c r="BB55" s="34">
        <v>5.6545874789815294</v>
      </c>
      <c r="BE55" s="170" cm="1">
        <f t="array" ref="BE55:BF59">LINEST(BE2:BE31,BF2:BF31,TRUE,TRUE)</f>
        <v>1.1371371285824917E-2</v>
      </c>
      <c r="BF55" s="34">
        <v>-0.55324099177431663</v>
      </c>
      <c r="BI55" s="170" cm="1">
        <f t="array" ref="BI55:BJ59">LINEST(BI2:BI31,BJ2:BJ31,TRUE,TRUE)</f>
        <v>1.1536607026019337E-2</v>
      </c>
      <c r="BJ55" s="34">
        <v>-1.4366378315991621</v>
      </c>
      <c r="BR55" s="171"/>
      <c r="BS55" s="171"/>
      <c r="BT55" s="172"/>
    </row>
    <row r="56" spans="1:72">
      <c r="A56" s="6"/>
      <c r="E56" s="64">
        <v>7.0918056011765715E-6</v>
      </c>
      <c r="F56" s="64">
        <v>1.3584771021459077E-2</v>
      </c>
      <c r="H56" s="27"/>
      <c r="I56" s="23">
        <v>8.6532817390609361E-6</v>
      </c>
      <c r="J56" s="6">
        <v>0.26104717399336952</v>
      </c>
      <c r="L56" s="27"/>
      <c r="M56" s="23">
        <v>5.9570714540712593E-6</v>
      </c>
      <c r="N56" s="6">
        <v>6.8419857799691994E-2</v>
      </c>
      <c r="Q56" s="23">
        <v>1.7119440059073978E-2</v>
      </c>
      <c r="R56" s="6">
        <v>13.728163291539511</v>
      </c>
      <c r="T56" s="27"/>
      <c r="U56" s="23">
        <v>1.5386739235262636E-6</v>
      </c>
      <c r="V56" s="6">
        <v>6.4304021561969078E-3</v>
      </c>
      <c r="X56" s="27"/>
      <c r="Y56" s="23">
        <v>1.6854270831293037E-6</v>
      </c>
      <c r="Z56" s="6">
        <v>0.70012491655543241</v>
      </c>
      <c r="AC56" s="23">
        <v>2.1862181140183835E-3</v>
      </c>
      <c r="AD56" s="6">
        <v>9.34233223699351</v>
      </c>
      <c r="AG56" s="23">
        <v>5.8362270962613412E-3</v>
      </c>
      <c r="AH56" s="6">
        <v>38.491061889967639</v>
      </c>
      <c r="AK56" s="23">
        <v>5.2098250538781098E-3</v>
      </c>
      <c r="AL56" s="6">
        <v>7.3906392983334568</v>
      </c>
      <c r="AO56" s="23">
        <v>6.2279063829241864E-3</v>
      </c>
      <c r="AP56" s="6">
        <v>12.947209577754787</v>
      </c>
      <c r="AS56" s="23">
        <v>3.0168466340624216E-3</v>
      </c>
      <c r="AT56" s="6">
        <v>7.3624693049054653</v>
      </c>
      <c r="AW56" s="23">
        <v>3.1166092666351188E-4</v>
      </c>
      <c r="AX56" s="6">
        <v>7.0966572104708829</v>
      </c>
      <c r="BA56" s="23">
        <v>3.5324821193119917E-4</v>
      </c>
      <c r="BB56" s="6">
        <v>0.75669651614304323</v>
      </c>
      <c r="BE56" s="23">
        <v>2.2738740627536132E-4</v>
      </c>
      <c r="BF56" s="6">
        <v>3.0296036022195922</v>
      </c>
      <c r="BI56" s="23">
        <v>7.8042536340591231E-4</v>
      </c>
      <c r="BJ56" s="6">
        <v>0.99606668451536751</v>
      </c>
      <c r="BR56" s="64"/>
      <c r="BS56" s="64"/>
      <c r="BT56" s="60"/>
    </row>
    <row r="57" spans="1:72">
      <c r="E57" s="27">
        <v>0.99515300502454296</v>
      </c>
      <c r="F57" s="28">
        <v>5.02586260672079E-2</v>
      </c>
      <c r="H57" s="27"/>
      <c r="I57" s="23">
        <v>0.98165045037304943</v>
      </c>
      <c r="J57" s="6">
        <v>0.37024358264274398</v>
      </c>
      <c r="L57" s="27"/>
      <c r="M57" s="23">
        <v>0.96882373140233968</v>
      </c>
      <c r="N57" s="6">
        <v>0.13515571213197233</v>
      </c>
      <c r="Q57" s="23">
        <v>0.95538915852979078</v>
      </c>
      <c r="R57" s="6">
        <v>33.958185863178024</v>
      </c>
      <c r="T57" s="27"/>
      <c r="U57" s="23">
        <v>0.70096918346273873</v>
      </c>
      <c r="V57" s="6">
        <v>2.8861989146568771E-3</v>
      </c>
      <c r="X57" s="27"/>
      <c r="Y57" s="23">
        <v>0.79365673752447341</v>
      </c>
      <c r="Z57" s="6">
        <v>0.35707888504501684</v>
      </c>
      <c r="AC57" s="23">
        <v>0.55807183645119407</v>
      </c>
      <c r="AD57" s="6">
        <v>4.0535552302528073</v>
      </c>
      <c r="AG57" s="23">
        <v>0.89470589048004667</v>
      </c>
      <c r="AH57" s="6">
        <v>21.564413131060416</v>
      </c>
      <c r="AK57" s="23">
        <v>0.87481529788628964</v>
      </c>
      <c r="AL57" s="6">
        <v>19.39382422547931</v>
      </c>
      <c r="AO57" s="23">
        <v>0.8491289501643462</v>
      </c>
      <c r="AP57" s="6">
        <v>9.6441799101714185</v>
      </c>
      <c r="AS57" s="23">
        <v>0.11167245895649808</v>
      </c>
      <c r="AT57" s="6">
        <v>19.587563974384953</v>
      </c>
      <c r="AW57" s="23">
        <v>0.98651307999492766</v>
      </c>
      <c r="AX57" s="6">
        <v>15.080184000387025</v>
      </c>
      <c r="BA57" s="23">
        <v>0.97130219397605977</v>
      </c>
      <c r="BB57" s="6">
        <v>1.5756808654446248</v>
      </c>
      <c r="BE57" s="23">
        <v>0.98892790511082063</v>
      </c>
      <c r="BF57" s="6">
        <v>8.3577352007214021</v>
      </c>
      <c r="BI57" s="23">
        <v>0.88641947489974948</v>
      </c>
      <c r="BJ57" s="6">
        <v>2.4885423275846295</v>
      </c>
      <c r="BR57" s="64"/>
      <c r="BS57" s="64"/>
      <c r="BT57" s="60"/>
    </row>
    <row r="58" spans="1:72">
      <c r="E58" s="27">
        <v>5748.7751239229856</v>
      </c>
      <c r="F58" s="23">
        <v>28</v>
      </c>
      <c r="H58" s="27"/>
      <c r="I58" s="23">
        <v>1497.9230100599023</v>
      </c>
      <c r="J58" s="6">
        <v>28</v>
      </c>
      <c r="L58" s="27"/>
      <c r="M58" s="23">
        <v>870.1190264091224</v>
      </c>
      <c r="N58" s="6">
        <v>28</v>
      </c>
      <c r="Q58" s="23">
        <v>599.65011995342422</v>
      </c>
      <c r="R58" s="6">
        <v>28</v>
      </c>
      <c r="T58" s="27"/>
      <c r="U58" s="23">
        <v>65.63583434054199</v>
      </c>
      <c r="V58" s="6">
        <v>28</v>
      </c>
      <c r="X58" s="27"/>
      <c r="Y58" s="23">
        <v>107.69621641181985</v>
      </c>
      <c r="Z58" s="6">
        <v>28</v>
      </c>
      <c r="AC58" s="23">
        <v>35.358713722049799</v>
      </c>
      <c r="AD58" s="6">
        <v>28</v>
      </c>
      <c r="AG58" s="23">
        <v>237.92180823461905</v>
      </c>
      <c r="AH58" s="6">
        <v>28</v>
      </c>
      <c r="AK58" s="23">
        <v>195.66950216142595</v>
      </c>
      <c r="AL58" s="6">
        <v>28</v>
      </c>
      <c r="AO58" s="23">
        <v>157.5889518267476</v>
      </c>
      <c r="AP58" s="6">
        <v>28</v>
      </c>
      <c r="AS58" s="23">
        <v>3.5199053348148119</v>
      </c>
      <c r="AT58" s="6">
        <v>28</v>
      </c>
      <c r="AW58" s="23">
        <v>2048.0855695347263</v>
      </c>
      <c r="AX58" s="6">
        <v>28</v>
      </c>
      <c r="BA58" s="23">
        <v>947.68434244213029</v>
      </c>
      <c r="BB58" s="6">
        <v>28</v>
      </c>
      <c r="BE58" s="23">
        <v>2500.8800611132829</v>
      </c>
      <c r="BF58" s="6">
        <v>28</v>
      </c>
      <c r="BI58" s="23">
        <v>218.52113533800022</v>
      </c>
      <c r="BJ58" s="6">
        <v>28</v>
      </c>
      <c r="BR58" s="64"/>
      <c r="BS58" s="64"/>
      <c r="BT58" s="60"/>
    </row>
    <row r="59" spans="1:72">
      <c r="E59" s="27">
        <v>14.521000640830094</v>
      </c>
      <c r="F59" s="64">
        <v>7.0726025836576029E-2</v>
      </c>
      <c r="H59" s="27"/>
      <c r="I59" s="23">
        <v>205.33575130633224</v>
      </c>
      <c r="J59" s="6">
        <v>3.8382486936677629</v>
      </c>
      <c r="L59" s="27"/>
      <c r="M59" s="23">
        <v>15.894522137386797</v>
      </c>
      <c r="N59" s="6">
        <v>0.51147786261321593</v>
      </c>
      <c r="Q59" s="23">
        <v>691491.56516069197</v>
      </c>
      <c r="R59" s="6">
        <v>32288.434839308022</v>
      </c>
      <c r="T59" s="27"/>
      <c r="U59" s="23">
        <v>5.467559631009343E-4</v>
      </c>
      <c r="V59" s="6">
        <v>2.3324403689906295E-4</v>
      </c>
      <c r="X59" s="27"/>
      <c r="Y59" s="23">
        <v>13.731841628955634</v>
      </c>
      <c r="Z59" s="6">
        <v>3.570149244059786</v>
      </c>
      <c r="AC59" s="23">
        <v>580.98998653478986</v>
      </c>
      <c r="AD59" s="6">
        <v>460.07668013187697</v>
      </c>
      <c r="AG59" s="23">
        <v>110639.33041676258</v>
      </c>
      <c r="AH59" s="6">
        <v>13020.669583237426</v>
      </c>
      <c r="AK59" s="23">
        <v>73595.294960180574</v>
      </c>
      <c r="AL59" s="6">
        <v>10531.37170648607</v>
      </c>
      <c r="AO59" s="23">
        <v>14657.380894753556</v>
      </c>
      <c r="AP59" s="6">
        <v>2604.2857719131116</v>
      </c>
      <c r="AS59" s="23">
        <v>1350.4914513825515</v>
      </c>
      <c r="AT59" s="6">
        <v>10742.834548617453</v>
      </c>
      <c r="AW59" s="23">
        <v>465759.13208107167</v>
      </c>
      <c r="AX59" s="6">
        <v>6367.5345855948071</v>
      </c>
      <c r="BA59" s="23">
        <v>2352.8824346876077</v>
      </c>
      <c r="BB59" s="6">
        <v>69.517565312393018</v>
      </c>
      <c r="BE59" s="23">
        <v>174690.81801147616</v>
      </c>
      <c r="BF59" s="6">
        <v>1955.848655190573</v>
      </c>
      <c r="BI59" s="23">
        <v>1353.267065013617</v>
      </c>
      <c r="BJ59" s="6">
        <v>173.39960165304913</v>
      </c>
      <c r="BR59" s="64"/>
      <c r="BS59" s="64"/>
      <c r="BT59" s="60"/>
    </row>
    <row r="60" spans="1:72" s="24" customFormat="1" ht="16" thickBot="1">
      <c r="A60" s="53"/>
      <c r="D60" s="132"/>
      <c r="E60" s="132"/>
      <c r="H60" s="132"/>
      <c r="I60" s="132"/>
      <c r="L60" s="132"/>
      <c r="M60" s="132"/>
      <c r="P60" s="127"/>
      <c r="Q60" s="127"/>
      <c r="T60" s="132"/>
      <c r="U60" s="132"/>
      <c r="X60" s="132"/>
      <c r="Y60" s="132"/>
      <c r="AB60" s="132"/>
      <c r="AC60" s="132"/>
      <c r="AF60" s="132"/>
      <c r="AG60" s="132"/>
      <c r="AJ60" s="132"/>
      <c r="AK60" s="132"/>
      <c r="AN60" s="132"/>
      <c r="AO60" s="132"/>
      <c r="AR60" s="132"/>
      <c r="AS60" s="132"/>
      <c r="AV60" s="132"/>
      <c r="AW60" s="132"/>
      <c r="AZ60" s="132"/>
      <c r="BA60" s="132"/>
      <c r="BD60" s="132"/>
      <c r="BE60" s="132"/>
      <c r="BH60" s="132"/>
      <c r="BI60" s="132"/>
      <c r="BN60" s="132"/>
      <c r="BO60" s="132"/>
      <c r="BP60" s="132"/>
      <c r="BQ60" s="132"/>
    </row>
    <row r="61" spans="1:72" s="36" customFormat="1" ht="34" customHeight="1" thickTop="1">
      <c r="A61" s="128" t="s">
        <v>158</v>
      </c>
      <c r="B61" s="129"/>
      <c r="C61" s="129" t="s">
        <v>50</v>
      </c>
      <c r="D61" s="129"/>
      <c r="E61" s="129" t="s">
        <v>60</v>
      </c>
      <c r="F61" s="129" t="s">
        <v>124</v>
      </c>
      <c r="G61" s="129" t="s">
        <v>98</v>
      </c>
      <c r="H61" s="129" t="s">
        <v>143</v>
      </c>
      <c r="I61" s="129" t="s">
        <v>51</v>
      </c>
      <c r="J61" s="129" t="s">
        <v>115</v>
      </c>
      <c r="K61" s="129" t="s">
        <v>99</v>
      </c>
      <c r="L61" s="129" t="s">
        <v>143</v>
      </c>
      <c r="M61" s="129" t="s">
        <v>61</v>
      </c>
      <c r="N61" s="129" t="s">
        <v>125</v>
      </c>
      <c r="O61" s="129" t="s">
        <v>100</v>
      </c>
      <c r="P61" s="129" t="s">
        <v>143</v>
      </c>
      <c r="Q61" s="129" t="s">
        <v>68</v>
      </c>
      <c r="R61" s="129" t="s">
        <v>80</v>
      </c>
      <c r="S61" s="129" t="s">
        <v>101</v>
      </c>
      <c r="T61" s="129" t="s">
        <v>143</v>
      </c>
      <c r="U61" s="129" t="s">
        <v>62</v>
      </c>
      <c r="V61" s="129" t="s">
        <v>126</v>
      </c>
      <c r="W61" s="129" t="s">
        <v>104</v>
      </c>
      <c r="X61" s="129" t="s">
        <v>143</v>
      </c>
      <c r="Y61" s="129" t="s">
        <v>52</v>
      </c>
      <c r="Z61" s="129" t="s">
        <v>116</v>
      </c>
      <c r="AA61" s="129" t="s">
        <v>103</v>
      </c>
      <c r="AB61" s="129" t="s">
        <v>143</v>
      </c>
      <c r="AC61" s="129" t="s">
        <v>63</v>
      </c>
      <c r="AD61" s="129" t="s">
        <v>84</v>
      </c>
      <c r="AE61" s="129" t="s">
        <v>105</v>
      </c>
      <c r="AF61" s="129" t="s">
        <v>143</v>
      </c>
      <c r="AG61" s="129" t="s">
        <v>53</v>
      </c>
      <c r="AH61" s="129" t="s">
        <v>85</v>
      </c>
      <c r="AI61" s="129" t="s">
        <v>106</v>
      </c>
      <c r="AJ61" s="129" t="s">
        <v>143</v>
      </c>
      <c r="AK61" s="129" t="s">
        <v>64</v>
      </c>
      <c r="AL61" s="129" t="s">
        <v>86</v>
      </c>
      <c r="AM61" s="129" t="s">
        <v>107</v>
      </c>
      <c r="AN61" s="129" t="s">
        <v>143</v>
      </c>
      <c r="AO61" s="129" t="s">
        <v>65</v>
      </c>
      <c r="AP61" s="129" t="s">
        <v>87</v>
      </c>
      <c r="AQ61" s="129" t="s">
        <v>108</v>
      </c>
      <c r="AR61" s="129" t="s">
        <v>143</v>
      </c>
      <c r="AS61" s="129" t="s">
        <v>54</v>
      </c>
      <c r="AT61" s="129" t="s">
        <v>88</v>
      </c>
      <c r="AU61" s="129" t="s">
        <v>109</v>
      </c>
      <c r="AV61" s="129" t="s">
        <v>143</v>
      </c>
      <c r="AW61" s="129" t="s">
        <v>55</v>
      </c>
      <c r="AX61" s="129" t="s">
        <v>89</v>
      </c>
      <c r="AY61" s="129" t="s">
        <v>110</v>
      </c>
      <c r="AZ61" s="129" t="s">
        <v>143</v>
      </c>
      <c r="BA61" s="129" t="s">
        <v>56</v>
      </c>
      <c r="BB61" s="129" t="s">
        <v>90</v>
      </c>
      <c r="BC61" s="129" t="s">
        <v>111</v>
      </c>
      <c r="BD61" s="129" t="s">
        <v>143</v>
      </c>
      <c r="BE61" s="129" t="s">
        <v>66</v>
      </c>
      <c r="BF61" s="129" t="s">
        <v>91</v>
      </c>
      <c r="BG61" s="129" t="s">
        <v>112</v>
      </c>
      <c r="BH61" s="129" t="s">
        <v>143</v>
      </c>
      <c r="BI61" s="129" t="s">
        <v>67</v>
      </c>
      <c r="BJ61" s="129" t="s">
        <v>113</v>
      </c>
      <c r="BK61" s="129" t="s">
        <v>114</v>
      </c>
      <c r="BL61" s="129" t="s">
        <v>143</v>
      </c>
      <c r="BM61" s="129" t="s">
        <v>33</v>
      </c>
      <c r="BN61" s="129" t="s">
        <v>34</v>
      </c>
      <c r="BO61" s="129" t="s">
        <v>35</v>
      </c>
      <c r="BP61" s="129" t="s">
        <v>36</v>
      </c>
    </row>
    <row r="62" spans="1:72">
      <c r="A62" s="38" t="s">
        <v>76</v>
      </c>
      <c r="C62" s="6" t="s">
        <v>76</v>
      </c>
      <c r="E62" s="28">
        <v>2.7E-2</v>
      </c>
      <c r="F62" s="28">
        <f t="shared" ref="F62:F91" si="21">G2/E$41*$BU2</f>
        <v>0.10496485926816389</v>
      </c>
      <c r="G62" s="28">
        <f t="shared" ref="G62:G91" si="22">F62*E$47+F$47</f>
        <v>8.9114325581766546E-2</v>
      </c>
      <c r="H62" s="28">
        <f t="shared" ref="H62:H91" si="23">F2*E$55+F$55</f>
        <v>8.9114325581766435E-2</v>
      </c>
      <c r="I62" s="27">
        <v>13.24</v>
      </c>
      <c r="J62" s="27">
        <v>14.121915953938242</v>
      </c>
      <c r="K62" s="27">
        <v>13.451380304727209</v>
      </c>
      <c r="L62" s="27">
        <f t="shared" ref="L62:L91" si="24">J2*I$55+J$55</f>
        <v>13.446569575265984</v>
      </c>
      <c r="M62" s="27">
        <v>0.96</v>
      </c>
      <c r="N62" s="27">
        <v>0.94440735132857478</v>
      </c>
      <c r="O62" s="27">
        <v>0.95739038942019872</v>
      </c>
      <c r="P62" s="27">
        <f t="shared" ref="P62:P91" si="25">N2*M$55+N$55</f>
        <v>0.95836506043409198</v>
      </c>
      <c r="Q62" s="23">
        <v>382</v>
      </c>
      <c r="R62" s="23">
        <v>408.26319798203849</v>
      </c>
      <c r="S62" s="23">
        <v>379.11588174163057</v>
      </c>
      <c r="T62" s="23">
        <f t="shared" ref="T62:T91" si="26">R2*Q$55+R$55</f>
        <v>397.970636132322</v>
      </c>
      <c r="U62" s="28">
        <v>0.17100000000000001</v>
      </c>
      <c r="V62" s="28">
        <v>0.1741097330831283</v>
      </c>
      <c r="W62" s="28">
        <v>0.17181637355308044</v>
      </c>
      <c r="X62" s="28">
        <f t="shared" ref="X62:X91" si="27">V2*U$55+V$55</f>
        <v>0.1718449567779578</v>
      </c>
      <c r="Y62" s="27">
        <v>10.251681814091601</v>
      </c>
      <c r="Z62" s="27">
        <v>10.721268865691133</v>
      </c>
      <c r="AA62" s="27">
        <v>10.675937385968872</v>
      </c>
      <c r="AB62" s="27">
        <f t="shared" ref="AB62:AB91" si="28">Z2*Y$55+Z$55</f>
        <v>10.679716107840337</v>
      </c>
      <c r="AC62" s="23">
        <v>51.4</v>
      </c>
      <c r="AD62" s="23">
        <v>38.84118383292261</v>
      </c>
      <c r="AE62" s="27">
        <v>51.765975646495058</v>
      </c>
      <c r="AF62" s="33">
        <f t="shared" ref="AF62:AF91" si="29">AD2*AC$55+AD$55</f>
        <v>51.507252723908529</v>
      </c>
      <c r="AG62" s="23">
        <v>166</v>
      </c>
      <c r="AH62" s="23">
        <v>148.34139510449745</v>
      </c>
      <c r="AI62" s="23">
        <v>153.45120373153247</v>
      </c>
      <c r="AJ62" s="33">
        <f t="shared" ref="AJ62:AJ91" si="30">AH2*AG$55+AH$55</f>
        <v>152.91757386068127</v>
      </c>
      <c r="AK62" s="23">
        <v>126</v>
      </c>
      <c r="AL62" s="23">
        <v>132.39577406109447</v>
      </c>
      <c r="AM62" s="23">
        <v>138.33624630226734</v>
      </c>
      <c r="AN62" s="33">
        <f t="shared" ref="AN62:AN91" si="31">AL2*AK$55+AL$55</f>
        <v>138.28485968914521</v>
      </c>
      <c r="AO62" s="23">
        <v>71</v>
      </c>
      <c r="AP62" s="23">
        <v>85.116304480388578</v>
      </c>
      <c r="AQ62" s="23">
        <v>75.071594399129978</v>
      </c>
      <c r="AR62" s="33">
        <f t="shared" ref="AR62:AR91" si="32">AP2*AO$55+AP$55</f>
        <v>75.429240979697269</v>
      </c>
      <c r="AS62" s="23">
        <v>0.27</v>
      </c>
      <c r="AT62" s="23">
        <v>57.560031267856708</v>
      </c>
      <c r="AU62" s="23">
        <v>46.586957686528351</v>
      </c>
      <c r="AV62" s="33">
        <f t="shared" ref="AV62:AV91" si="33">AT2*AS$55+AT$55</f>
        <v>24.317560128753705</v>
      </c>
      <c r="AW62" s="23">
        <v>108</v>
      </c>
      <c r="AX62" s="23">
        <v>117.79552543352003</v>
      </c>
      <c r="AY62" s="23">
        <v>107.6919607642329</v>
      </c>
      <c r="AZ62" s="33">
        <f t="shared" ref="AZ62:AZ91" si="34">AX2*AW$55+AX$55</f>
        <v>107.83320180489473</v>
      </c>
      <c r="BA62" s="23">
        <v>16</v>
      </c>
      <c r="BB62" s="23">
        <v>14.020870175261631</v>
      </c>
      <c r="BC62" s="23">
        <v>16.095470006064573</v>
      </c>
      <c r="BD62" s="33">
        <f t="shared" ref="BD62:BD91" si="35">BB2*BA$55+BB$55</f>
        <v>16.122604566342126</v>
      </c>
      <c r="BE62" s="23">
        <v>22</v>
      </c>
      <c r="BF62" s="23">
        <v>26.002979054913819</v>
      </c>
      <c r="BG62" s="23">
        <v>25.423022950613444</v>
      </c>
      <c r="BH62" s="33">
        <f t="shared" ref="BH62:BH91" si="36">BF2*BE$55+BF$55</f>
        <v>25.501921969195617</v>
      </c>
      <c r="BI62" s="23">
        <v>2</v>
      </c>
      <c r="BJ62" s="23">
        <v>4.9925174962130656</v>
      </c>
      <c r="BK62" s="23">
        <v>3.5250964041047048</v>
      </c>
      <c r="BL62" s="33">
        <f t="shared" ref="BL62:BL91" si="37">BJ2*BI$55+BJ$55</f>
        <v>3.5881240412510955</v>
      </c>
      <c r="BM62" s="6">
        <v>14899</v>
      </c>
      <c r="BN62" s="6">
        <v>254</v>
      </c>
      <c r="BO62" s="6">
        <v>25250</v>
      </c>
      <c r="BP62" s="6">
        <v>290</v>
      </c>
    </row>
    <row r="63" spans="1:72">
      <c r="A63" s="38" t="s">
        <v>76</v>
      </c>
      <c r="C63" s="6" t="s">
        <v>76</v>
      </c>
      <c r="E63" s="28">
        <v>2.7E-2</v>
      </c>
      <c r="F63" s="28">
        <f t="shared" si="21"/>
        <v>5.3771607791424009E-2</v>
      </c>
      <c r="G63" s="28">
        <f t="shared" si="22"/>
        <v>3.8892097657852627E-2</v>
      </c>
      <c r="H63" s="28">
        <f t="shared" si="23"/>
        <v>3.8892097657852516E-2</v>
      </c>
      <c r="I63" s="27">
        <v>13.24</v>
      </c>
      <c r="J63" s="27">
        <v>13.74218062995622</v>
      </c>
      <c r="K63" s="27">
        <v>13.110021327304592</v>
      </c>
      <c r="L63" s="27">
        <f t="shared" si="24"/>
        <v>13.105734055997331</v>
      </c>
      <c r="M63" s="27">
        <v>0.96</v>
      </c>
      <c r="N63" s="27">
        <v>0.95005586967386435</v>
      </c>
      <c r="O63" s="27">
        <v>0.96260383966989294</v>
      </c>
      <c r="P63" s="27">
        <f t="shared" si="25"/>
        <v>0.96357315615001315</v>
      </c>
      <c r="Q63" s="23">
        <v>382</v>
      </c>
      <c r="R63" s="23">
        <v>358.69002946591121</v>
      </c>
      <c r="S63" s="23">
        <v>343.69579296613853</v>
      </c>
      <c r="T63" s="23">
        <f t="shared" si="26"/>
        <v>341.03382223349678</v>
      </c>
      <c r="U63" s="28">
        <v>0.17100000000000001</v>
      </c>
      <c r="V63" s="28">
        <v>0.17516426401971461</v>
      </c>
      <c r="W63" s="28">
        <v>0.17213202295012331</v>
      </c>
      <c r="X63" s="28">
        <f t="shared" si="27"/>
        <v>0.17215243290867682</v>
      </c>
      <c r="Y63" s="27">
        <v>10.251681814091601</v>
      </c>
      <c r="Z63" s="27">
        <v>10.4864889201947</v>
      </c>
      <c r="AA63" s="27">
        <v>10.526811283877651</v>
      </c>
      <c r="AB63" s="27">
        <f t="shared" si="28"/>
        <v>10.531815257006793</v>
      </c>
      <c r="AC63" s="23">
        <v>51.4</v>
      </c>
      <c r="AD63" s="23">
        <v>42.468822976869227</v>
      </c>
      <c r="AE63" s="27">
        <v>47.084401143410574</v>
      </c>
      <c r="AF63" s="33">
        <f t="shared" si="29"/>
        <v>46.992705252204495</v>
      </c>
      <c r="AG63" s="23">
        <v>166</v>
      </c>
      <c r="AH63" s="23">
        <v>146.89092312354381</v>
      </c>
      <c r="AI63" s="23">
        <v>147.09718322643482</v>
      </c>
      <c r="AJ63" s="33">
        <f t="shared" si="30"/>
        <v>146.62530703116636</v>
      </c>
      <c r="AK63" s="23">
        <v>126</v>
      </c>
      <c r="AL63" s="23">
        <v>129.30753886512338</v>
      </c>
      <c r="AM63" s="23">
        <v>135.17533311689817</v>
      </c>
      <c r="AN63" s="33">
        <f t="shared" si="31"/>
        <v>135.1274148543543</v>
      </c>
      <c r="AO63" s="23">
        <v>71</v>
      </c>
      <c r="AP63" s="23">
        <v>81.950146840099976</v>
      </c>
      <c r="AQ63" s="23">
        <v>69.994557243434102</v>
      </c>
      <c r="AR63" s="33">
        <f t="shared" si="32"/>
        <v>70.421720845973354</v>
      </c>
      <c r="AS63" s="23">
        <v>0.27</v>
      </c>
      <c r="AT63" s="23">
        <v>52.083961436534139</v>
      </c>
      <c r="AU63" s="23">
        <v>42.588772909947224</v>
      </c>
      <c r="AV63" s="33">
        <f t="shared" si="33"/>
        <v>22.709594180917463</v>
      </c>
      <c r="AW63" s="23">
        <v>108</v>
      </c>
      <c r="AX63" s="23">
        <v>115.97773399762825</v>
      </c>
      <c r="AY63" s="23">
        <v>105.78432738458191</v>
      </c>
      <c r="AZ63" s="33">
        <f t="shared" si="34"/>
        <v>105.92723913818898</v>
      </c>
      <c r="BA63" s="23">
        <v>16</v>
      </c>
      <c r="BB63" s="23">
        <v>14.798011783430265</v>
      </c>
      <c r="BC63" s="23">
        <v>16.677164190424278</v>
      </c>
      <c r="BD63" s="33">
        <f t="shared" si="35"/>
        <v>16.702820453938159</v>
      </c>
      <c r="BE63" s="23">
        <v>22</v>
      </c>
      <c r="BF63" s="23">
        <v>25.041068928802297</v>
      </c>
      <c r="BG63" s="23">
        <v>24.4584168156637</v>
      </c>
      <c r="BH63" s="33">
        <f t="shared" si="36"/>
        <v>24.538081440127208</v>
      </c>
      <c r="BI63" s="23">
        <v>2</v>
      </c>
      <c r="BJ63" s="23">
        <v>3.9263518826923711</v>
      </c>
      <c r="BK63" s="23">
        <v>2.4435954040712105</v>
      </c>
      <c r="BL63" s="33">
        <f t="shared" si="37"/>
        <v>2.5150725538949943</v>
      </c>
      <c r="BM63" s="6">
        <v>15169</v>
      </c>
      <c r="BN63" s="6">
        <v>254</v>
      </c>
      <c r="BO63" s="6">
        <v>25223</v>
      </c>
      <c r="BP63" s="6">
        <v>289</v>
      </c>
    </row>
    <row r="64" spans="1:72">
      <c r="A64" s="38" t="s">
        <v>76</v>
      </c>
      <c r="C64" s="6" t="s">
        <v>76</v>
      </c>
      <c r="E64" s="28">
        <v>2.7E-2</v>
      </c>
      <c r="F64" s="28">
        <f t="shared" si="21"/>
        <v>4.8691374102250183E-2</v>
      </c>
      <c r="G64" s="28">
        <f t="shared" si="22"/>
        <v>3.390822484484407E-2</v>
      </c>
      <c r="H64" s="28">
        <f t="shared" si="23"/>
        <v>3.3908224844843952E-2</v>
      </c>
      <c r="I64" s="27">
        <v>13.24</v>
      </c>
      <c r="J64" s="27">
        <v>14.271969287392688</v>
      </c>
      <c r="K64" s="27">
        <v>13.586269131844302</v>
      </c>
      <c r="L64" s="27">
        <f t="shared" si="24"/>
        <v>13.581251556625082</v>
      </c>
      <c r="M64" s="27">
        <v>0.96</v>
      </c>
      <c r="N64" s="27">
        <v>0.91684905985248</v>
      </c>
      <c r="O64" s="27">
        <v>0.93195473128924788</v>
      </c>
      <c r="P64" s="27">
        <f t="shared" si="25"/>
        <v>0.93295552628706258</v>
      </c>
      <c r="Q64" s="23">
        <v>382</v>
      </c>
      <c r="R64" s="23">
        <v>391.59680893297724</v>
      </c>
      <c r="S64" s="23">
        <v>367.20772663767366</v>
      </c>
      <c r="T64" s="23">
        <f t="shared" si="26"/>
        <v>378.82860587571031</v>
      </c>
      <c r="U64" s="28">
        <v>0.17100000000000001</v>
      </c>
      <c r="V64" s="28">
        <v>0.18113574537680324</v>
      </c>
      <c r="W64" s="28">
        <v>0.17391944750489219</v>
      </c>
      <c r="X64" s="28">
        <f t="shared" si="27"/>
        <v>0.17389357479331607</v>
      </c>
      <c r="Y64" s="27">
        <v>10.251681814091601</v>
      </c>
      <c r="Z64" s="27">
        <v>10.785356716513684</v>
      </c>
      <c r="AA64" s="27">
        <v>10.716644318430085</v>
      </c>
      <c r="AB64" s="27">
        <f t="shared" si="28"/>
        <v>10.720088583626998</v>
      </c>
      <c r="AC64" s="23">
        <v>51.4</v>
      </c>
      <c r="AD64" s="23">
        <v>42.77667969532552</v>
      </c>
      <c r="AE64" s="27">
        <v>46.687103036697494</v>
      </c>
      <c r="AF64" s="33">
        <f t="shared" si="29"/>
        <v>46.609581762021314</v>
      </c>
      <c r="AG64" s="23">
        <v>166</v>
      </c>
      <c r="AH64" s="23">
        <v>152.90385841648677</v>
      </c>
      <c r="AI64" s="23">
        <v>173.43779142078665</v>
      </c>
      <c r="AJ64" s="33">
        <f t="shared" si="30"/>
        <v>172.70991520603764</v>
      </c>
      <c r="AK64" s="23">
        <v>126</v>
      </c>
      <c r="AL64" s="23">
        <v>143.69073923027122</v>
      </c>
      <c r="AM64" s="23">
        <v>149.89702521512777</v>
      </c>
      <c r="AN64" s="33">
        <f t="shared" si="31"/>
        <v>149.83295339621981</v>
      </c>
      <c r="AO64" s="23">
        <v>71</v>
      </c>
      <c r="AP64" s="23">
        <v>92.135501678159841</v>
      </c>
      <c r="AQ64" s="23">
        <v>86.327106292401609</v>
      </c>
      <c r="AR64" s="33">
        <f t="shared" si="32"/>
        <v>86.530637462032232</v>
      </c>
      <c r="AS64" s="23">
        <v>0.27</v>
      </c>
      <c r="AT64" s="23">
        <v>57.990609838901378</v>
      </c>
      <c r="AU64" s="23">
        <v>46.901331451089547</v>
      </c>
      <c r="AV64" s="33">
        <f t="shared" si="33"/>
        <v>24.443993081844923</v>
      </c>
      <c r="AW64" s="23">
        <v>108</v>
      </c>
      <c r="AX64" s="23">
        <v>119.20371294265487</v>
      </c>
      <c r="AY64" s="23">
        <v>109.16974608338056</v>
      </c>
      <c r="AZ64" s="33">
        <f t="shared" si="34"/>
        <v>109.30969287374811</v>
      </c>
      <c r="BA64" s="23">
        <v>16</v>
      </c>
      <c r="BB64" s="23">
        <v>11.894268328625888</v>
      </c>
      <c r="BC64" s="23">
        <v>14.503698424625599</v>
      </c>
      <c r="BD64" s="33">
        <f t="shared" si="35"/>
        <v>14.534878256182481</v>
      </c>
      <c r="BE64" s="23">
        <v>22</v>
      </c>
      <c r="BF64" s="23">
        <v>27.00727295780877</v>
      </c>
      <c r="BG64" s="23">
        <v>26.430131654148166</v>
      </c>
      <c r="BH64" s="33">
        <f t="shared" si="36"/>
        <v>26.508231332648787</v>
      </c>
      <c r="BI64" s="23">
        <v>2</v>
      </c>
      <c r="BJ64" s="23">
        <v>2.3499083315797309</v>
      </c>
      <c r="BK64" s="23">
        <v>0.84447679116203522</v>
      </c>
      <c r="BL64" s="33">
        <f t="shared" si="37"/>
        <v>0.92844747820123663</v>
      </c>
      <c r="BM64" s="6">
        <v>14979</v>
      </c>
      <c r="BN64" s="6">
        <v>253</v>
      </c>
      <c r="BO64" s="6">
        <v>25590</v>
      </c>
      <c r="BP64" s="6">
        <v>290</v>
      </c>
    </row>
    <row r="65" spans="1:68">
      <c r="A65" s="38" t="s">
        <v>76</v>
      </c>
      <c r="C65" s="6" t="s">
        <v>76</v>
      </c>
      <c r="E65" s="28">
        <v>2.7E-2</v>
      </c>
      <c r="F65" s="28">
        <f t="shared" si="21"/>
        <v>5.7384613108432375E-2</v>
      </c>
      <c r="G65" s="28">
        <f t="shared" si="22"/>
        <v>4.2436572198672758E-2</v>
      </c>
      <c r="H65" s="28">
        <f t="shared" si="23"/>
        <v>4.243657219867266E-2</v>
      </c>
      <c r="I65" s="27">
        <v>13.24</v>
      </c>
      <c r="J65" s="27">
        <v>14.228252276343836</v>
      </c>
      <c r="K65" s="27">
        <v>13.546970195861419</v>
      </c>
      <c r="L65" s="27">
        <f t="shared" si="24"/>
        <v>13.542012883737195</v>
      </c>
      <c r="M65" s="27">
        <v>0.96</v>
      </c>
      <c r="N65" s="27">
        <v>0.92765898593591556</v>
      </c>
      <c r="O65" s="27">
        <v>0.94193204009729303</v>
      </c>
      <c r="P65" s="27">
        <f t="shared" si="25"/>
        <v>0.94292258778585647</v>
      </c>
      <c r="Q65" s="23">
        <v>382</v>
      </c>
      <c r="R65" s="23">
        <v>431.00754663212462</v>
      </c>
      <c r="S65" s="23">
        <v>395.36674632101915</v>
      </c>
      <c r="T65" s="23">
        <f t="shared" si="26"/>
        <v>424.09345186314772</v>
      </c>
      <c r="U65" s="28">
        <v>0.17100000000000001</v>
      </c>
      <c r="V65" s="28">
        <v>0.18366663409569661</v>
      </c>
      <c r="W65" s="28">
        <v>0.17467701038937936</v>
      </c>
      <c r="X65" s="28">
        <f t="shared" si="27"/>
        <v>0.17463152172646612</v>
      </c>
      <c r="Y65" s="27">
        <v>10.251681814091601</v>
      </c>
      <c r="Z65" s="27">
        <v>10.869921170759779</v>
      </c>
      <c r="AA65" s="27">
        <v>10.770357455685172</v>
      </c>
      <c r="AB65" s="27">
        <f t="shared" si="28"/>
        <v>10.773360402507549</v>
      </c>
      <c r="AC65" s="23">
        <v>51.4</v>
      </c>
      <c r="AD65" s="23">
        <v>41.147046126156525</v>
      </c>
      <c r="AE65" s="27">
        <v>48.790192860150015</v>
      </c>
      <c r="AF65" s="33">
        <f t="shared" si="29"/>
        <v>48.637638527747995</v>
      </c>
      <c r="AG65" s="23">
        <v>166</v>
      </c>
      <c r="AH65" s="23">
        <v>156.60743910519889</v>
      </c>
      <c r="AI65" s="23">
        <v>189.66190877525548</v>
      </c>
      <c r="AJ65" s="33">
        <f t="shared" si="30"/>
        <v>188.77635304421926</v>
      </c>
      <c r="AK65" s="23">
        <v>126</v>
      </c>
      <c r="AL65" s="23">
        <v>140.20010056588649</v>
      </c>
      <c r="AM65" s="23">
        <v>146.3242384681833</v>
      </c>
      <c r="AN65" s="33">
        <f t="shared" si="31"/>
        <v>146.26408693314681</v>
      </c>
      <c r="AO65" s="23">
        <v>71</v>
      </c>
      <c r="AP65" s="23">
        <v>82.128624148290172</v>
      </c>
      <c r="AQ65" s="23">
        <v>70.280751434651805</v>
      </c>
      <c r="AR65" s="33">
        <f t="shared" si="32"/>
        <v>70.703996340662215</v>
      </c>
      <c r="AS65" s="23">
        <v>0.27</v>
      </c>
      <c r="AT65" s="23">
        <v>54.091996677437024</v>
      </c>
      <c r="AU65" s="23">
        <v>44.054878379438165</v>
      </c>
      <c r="AV65" s="33">
        <f t="shared" si="33"/>
        <v>23.299223675953904</v>
      </c>
      <c r="AW65" s="23">
        <v>108</v>
      </c>
      <c r="AX65" s="23">
        <v>123.36036477937881</v>
      </c>
      <c r="AY65" s="23">
        <v>113.53183495384116</v>
      </c>
      <c r="AZ65" s="33">
        <f t="shared" si="34"/>
        <v>113.66796140932584</v>
      </c>
      <c r="BA65" s="23">
        <v>16</v>
      </c>
      <c r="BB65" s="23">
        <v>14.599554982618248</v>
      </c>
      <c r="BC65" s="23">
        <v>16.52861833254514</v>
      </c>
      <c r="BD65" s="33">
        <f t="shared" si="35"/>
        <v>16.554652105181276</v>
      </c>
      <c r="BE65" s="23">
        <v>22</v>
      </c>
      <c r="BF65" s="23">
        <v>24.503447654958723</v>
      </c>
      <c r="BG65" s="23">
        <v>23.919288715281393</v>
      </c>
      <c r="BH65" s="33">
        <f t="shared" si="36"/>
        <v>23.999381244595909</v>
      </c>
      <c r="BI65" s="23">
        <v>2</v>
      </c>
      <c r="BJ65" s="23">
        <v>9.502409487101545</v>
      </c>
      <c r="BK65" s="23">
        <v>8.0998572445735686</v>
      </c>
      <c r="BL65" s="33">
        <f t="shared" si="37"/>
        <v>8.1271433523858398</v>
      </c>
      <c r="BM65" s="6">
        <v>15198</v>
      </c>
      <c r="BN65" s="6">
        <v>254</v>
      </c>
      <c r="BO65" s="6">
        <v>26085</v>
      </c>
      <c r="BP65" s="6">
        <v>291</v>
      </c>
    </row>
    <row r="66" spans="1:68">
      <c r="A66" s="38" t="s">
        <v>76</v>
      </c>
      <c r="C66" s="6" t="s">
        <v>76</v>
      </c>
      <c r="E66" s="28">
        <v>2.7E-2</v>
      </c>
      <c r="F66" s="28">
        <f t="shared" si="21"/>
        <v>3.8499830034597352E-2</v>
      </c>
      <c r="G66" s="28">
        <f t="shared" si="22"/>
        <v>2.3909991986069058E-2</v>
      </c>
      <c r="H66" s="28">
        <f t="shared" si="23"/>
        <v>2.3909991986068954E-2</v>
      </c>
      <c r="I66" s="27">
        <v>13.24</v>
      </c>
      <c r="J66" s="27">
        <v>13.418672867571079</v>
      </c>
      <c r="K66" s="27">
        <v>12.819207510464894</v>
      </c>
      <c r="L66" s="27">
        <f t="shared" si="24"/>
        <v>12.815366188652973</v>
      </c>
      <c r="M66" s="27">
        <v>0.96</v>
      </c>
      <c r="N66" s="27">
        <v>0.9003371108727426</v>
      </c>
      <c r="O66" s="27">
        <v>0.91671458878300349</v>
      </c>
      <c r="P66" s="27">
        <f t="shared" si="25"/>
        <v>0.91773103634367903</v>
      </c>
      <c r="Q66" s="23">
        <v>382</v>
      </c>
      <c r="R66" s="23">
        <v>410.21317825610521</v>
      </c>
      <c r="S66" s="23">
        <v>380.50914500248973</v>
      </c>
      <c r="T66" s="23">
        <f t="shared" si="26"/>
        <v>400.2102683223606</v>
      </c>
      <c r="U66" s="28">
        <v>0.17100000000000001</v>
      </c>
      <c r="V66" s="28">
        <v>0.16824065528550405</v>
      </c>
      <c r="W66" s="28">
        <v>0.17005960113062801</v>
      </c>
      <c r="X66" s="28">
        <f t="shared" si="27"/>
        <v>0.1701336733347768</v>
      </c>
      <c r="Y66" s="27">
        <v>10.251681814091601</v>
      </c>
      <c r="Z66" s="27">
        <v>10.269294315739891</v>
      </c>
      <c r="AA66" s="27">
        <v>10.388854932072967</v>
      </c>
      <c r="AB66" s="27">
        <f t="shared" si="28"/>
        <v>10.394992383454294</v>
      </c>
      <c r="AC66" s="23">
        <v>51.4</v>
      </c>
      <c r="AD66" s="23">
        <v>38.854715907775251</v>
      </c>
      <c r="AE66" s="27">
        <v>51.748512107788443</v>
      </c>
      <c r="AF66" s="33">
        <f t="shared" si="29"/>
        <v>51.490412241189944</v>
      </c>
      <c r="AG66" s="23">
        <v>166</v>
      </c>
      <c r="AH66" s="23">
        <v>141.18730932444478</v>
      </c>
      <c r="AI66" s="23">
        <v>122.11160645658492</v>
      </c>
      <c r="AJ66" s="33">
        <f t="shared" si="30"/>
        <v>121.88256095423844</v>
      </c>
      <c r="AK66" s="23">
        <v>126</v>
      </c>
      <c r="AL66" s="23">
        <v>136.23048506733377</v>
      </c>
      <c r="AM66" s="23">
        <v>142.26120272965193</v>
      </c>
      <c r="AN66" s="33">
        <f t="shared" si="31"/>
        <v>142.20550941017751</v>
      </c>
      <c r="AO66" s="23">
        <v>71</v>
      </c>
      <c r="AP66" s="23">
        <v>78.97375327588783</v>
      </c>
      <c r="AQ66" s="23">
        <v>65.221812979790357</v>
      </c>
      <c r="AR66" s="33">
        <f t="shared" si="32"/>
        <v>65.714327092414109</v>
      </c>
      <c r="AS66" s="23">
        <v>0.27</v>
      </c>
      <c r="AT66" s="23">
        <v>53.780874005478388</v>
      </c>
      <c r="AU66" s="23">
        <v>43.82772168330564</v>
      </c>
      <c r="AV66" s="33">
        <f t="shared" si="33"/>
        <v>23.207867159780974</v>
      </c>
      <c r="AW66" s="23">
        <v>108</v>
      </c>
      <c r="AX66" s="23">
        <v>112.55240480185648</v>
      </c>
      <c r="AY66" s="23">
        <v>102.18970581187017</v>
      </c>
      <c r="AZ66" s="33">
        <f t="shared" si="34"/>
        <v>102.33576574943062</v>
      </c>
      <c r="BA66" s="23">
        <v>16</v>
      </c>
      <c r="BB66" s="23">
        <v>11.634838617859575</v>
      </c>
      <c r="BC66" s="23">
        <v>14.309514054085323</v>
      </c>
      <c r="BD66" s="33">
        <f t="shared" si="35"/>
        <v>14.341187378845754</v>
      </c>
      <c r="BE66" s="23">
        <v>22</v>
      </c>
      <c r="BF66" s="23">
        <v>23.13587196468411</v>
      </c>
      <c r="BG66" s="23">
        <v>22.547880030584707</v>
      </c>
      <c r="BH66" s="33">
        <f t="shared" si="36"/>
        <v>22.629061044117471</v>
      </c>
      <c r="BI66" s="23">
        <v>2</v>
      </c>
      <c r="BJ66" s="23">
        <v>4.9432806904856825</v>
      </c>
      <c r="BK66" s="23">
        <v>3.4751513918502024</v>
      </c>
      <c r="BL66" s="33">
        <f t="shared" si="37"/>
        <v>3.5385692376179492</v>
      </c>
      <c r="BM66" s="6">
        <v>15666</v>
      </c>
      <c r="BN66" s="6">
        <v>255</v>
      </c>
      <c r="BO66" s="6">
        <v>25591</v>
      </c>
      <c r="BP66" s="6">
        <v>290</v>
      </c>
    </row>
    <row r="67" spans="1:68">
      <c r="A67" s="38" t="s">
        <v>76</v>
      </c>
      <c r="C67" s="6" t="s">
        <v>76</v>
      </c>
      <c r="E67" s="28">
        <v>2.7E-2</v>
      </c>
      <c r="F67" s="28">
        <f t="shared" si="21"/>
        <v>4.554874374206546E-2</v>
      </c>
      <c r="G67" s="28">
        <f t="shared" si="22"/>
        <v>3.0825203280927187E-2</v>
      </c>
      <c r="H67" s="28">
        <f t="shared" si="23"/>
        <v>3.0825203280927083E-2</v>
      </c>
      <c r="I67" s="27">
        <v>13.24</v>
      </c>
      <c r="J67" s="27">
        <v>13.862537568969579</v>
      </c>
      <c r="K67" s="27">
        <v>13.218214900650592</v>
      </c>
      <c r="L67" s="27">
        <f t="shared" si="24"/>
        <v>13.213761719518427</v>
      </c>
      <c r="M67" s="27">
        <v>0.96</v>
      </c>
      <c r="N67" s="27">
        <v>0.93284224306037755</v>
      </c>
      <c r="O67" s="27">
        <v>0.94671606512790829</v>
      </c>
      <c r="P67" s="27">
        <f t="shared" si="25"/>
        <v>0.94770169932878701</v>
      </c>
      <c r="Q67" s="23">
        <v>382</v>
      </c>
      <c r="R67" s="23">
        <v>397.96149317428529</v>
      </c>
      <c r="S67" s="23">
        <v>371.75530121487191</v>
      </c>
      <c r="T67" s="23">
        <f t="shared" si="26"/>
        <v>386.13870633971948</v>
      </c>
      <c r="U67" s="28">
        <v>0.17100000000000001</v>
      </c>
      <c r="V67" s="28">
        <v>0.16783791931079442</v>
      </c>
      <c r="W67" s="28">
        <v>0.16993905145003152</v>
      </c>
      <c r="X67" s="28">
        <f t="shared" si="27"/>
        <v>0.1700162451068237</v>
      </c>
      <c r="Y67" s="27">
        <v>10.251681814091604</v>
      </c>
      <c r="Z67" s="27">
        <v>10.465270166061375</v>
      </c>
      <c r="AA67" s="27">
        <v>10.513333684296288</v>
      </c>
      <c r="AB67" s="27">
        <f t="shared" si="28"/>
        <v>10.518448392203624</v>
      </c>
      <c r="AC67" s="23">
        <v>51.4</v>
      </c>
      <c r="AD67" s="23">
        <v>40.661522914819628</v>
      </c>
      <c r="AE67" s="27">
        <v>49.416774776557951</v>
      </c>
      <c r="AF67" s="33">
        <f t="shared" si="29"/>
        <v>49.241865546814161</v>
      </c>
      <c r="AG67" s="23">
        <v>166</v>
      </c>
      <c r="AH67" s="23">
        <v>145.652445174902</v>
      </c>
      <c r="AI67" s="23">
        <v>141.67183590217439</v>
      </c>
      <c r="AJ67" s="33">
        <f t="shared" si="30"/>
        <v>141.25268776126438</v>
      </c>
      <c r="AK67" s="23">
        <v>126</v>
      </c>
      <c r="AL67" s="23">
        <v>139.55640522610651</v>
      </c>
      <c r="AM67" s="23">
        <v>145.66539451435307</v>
      </c>
      <c r="AN67" s="33">
        <f t="shared" si="31"/>
        <v>145.60596590388752</v>
      </c>
      <c r="AO67" s="23">
        <v>71</v>
      </c>
      <c r="AP67" s="23">
        <v>87.993265918675277</v>
      </c>
      <c r="AQ67" s="23">
        <v>79.684896002253723</v>
      </c>
      <c r="AR67" s="33">
        <f t="shared" si="32"/>
        <v>79.97937523165281</v>
      </c>
      <c r="AS67" s="23">
        <v>0.27</v>
      </c>
      <c r="AT67" s="23">
        <v>55.744917892213152</v>
      </c>
      <c r="AU67" s="23">
        <v>45.261708212031763</v>
      </c>
      <c r="AV67" s="33">
        <f t="shared" si="33"/>
        <v>23.78457925206682</v>
      </c>
      <c r="AW67" s="23">
        <v>108</v>
      </c>
      <c r="AX67" s="23">
        <v>116.82009139321693</v>
      </c>
      <c r="AY67" s="23">
        <v>106.66831718324246</v>
      </c>
      <c r="AZ67" s="33">
        <f t="shared" si="34"/>
        <v>106.81045473504756</v>
      </c>
      <c r="BA67" s="23">
        <v>16</v>
      </c>
      <c r="BB67" s="23">
        <v>15.590262024119223</v>
      </c>
      <c r="BC67" s="23">
        <v>17.27016725797634</v>
      </c>
      <c r="BD67" s="33">
        <f t="shared" si="35"/>
        <v>17.294316484735887</v>
      </c>
      <c r="BE67" s="23">
        <v>22</v>
      </c>
      <c r="BF67" s="23">
        <v>22.143967031822992</v>
      </c>
      <c r="BG67" s="23">
        <v>21.553195020465768</v>
      </c>
      <c r="BH67" s="33">
        <f t="shared" si="36"/>
        <v>21.635165513420478</v>
      </c>
      <c r="BI67" s="23">
        <v>2</v>
      </c>
      <c r="BJ67" s="23">
        <v>5.7916321535143283</v>
      </c>
      <c r="BK67" s="23">
        <v>4.3357052720448666</v>
      </c>
      <c r="BL67" s="33">
        <f t="shared" si="37"/>
        <v>4.3923998129612443</v>
      </c>
      <c r="BM67" s="6">
        <v>15393</v>
      </c>
      <c r="BN67" s="6">
        <v>255</v>
      </c>
      <c r="BO67" s="6">
        <v>25584</v>
      </c>
      <c r="BP67" s="6">
        <v>290</v>
      </c>
    </row>
    <row r="68" spans="1:68">
      <c r="A68" s="38" t="s">
        <v>76</v>
      </c>
      <c r="C68" s="6" t="s">
        <v>76</v>
      </c>
      <c r="E68" s="28">
        <v>2.7E-2</v>
      </c>
      <c r="F68" s="28">
        <f t="shared" si="21"/>
        <v>5.1864753920375858E-2</v>
      </c>
      <c r="G68" s="28">
        <f t="shared" si="22"/>
        <v>3.7021412617014963E-2</v>
      </c>
      <c r="H68" s="28">
        <f t="shared" si="23"/>
        <v>3.7021412617014852E-2</v>
      </c>
      <c r="I68" s="27">
        <v>13.24</v>
      </c>
      <c r="J68" s="27">
        <v>14.576310026415362</v>
      </c>
      <c r="K68" s="27">
        <v>13.859852959578333</v>
      </c>
      <c r="L68" s="27">
        <f t="shared" si="24"/>
        <v>13.854415856252659</v>
      </c>
      <c r="M68" s="27">
        <v>0.96</v>
      </c>
      <c r="N68" s="27">
        <v>0.99687201355436028</v>
      </c>
      <c r="O68" s="27">
        <v>1.0058140449101798</v>
      </c>
      <c r="P68" s="27">
        <f t="shared" si="25"/>
        <v>1.0067389818542516</v>
      </c>
      <c r="Q68" s="23">
        <v>382</v>
      </c>
      <c r="R68" s="23">
        <v>399.75084683659799</v>
      </c>
      <c r="S68" s="23">
        <v>373.0337965676402</v>
      </c>
      <c r="T68" s="23">
        <f t="shared" si="26"/>
        <v>388.19385228902735</v>
      </c>
      <c r="U68" s="28">
        <v>0.17100000000000001</v>
      </c>
      <c r="V68" s="28">
        <v>0.18654417978558652</v>
      </c>
      <c r="W68" s="28">
        <v>0.1755383370043361</v>
      </c>
      <c r="X68" s="28">
        <f t="shared" si="27"/>
        <v>0.17547054558437081</v>
      </c>
      <c r="Y68" s="27">
        <v>10.251681814091604</v>
      </c>
      <c r="Z68" s="27">
        <v>11.078254810508339</v>
      </c>
      <c r="AA68" s="27">
        <v>10.90268555366001</v>
      </c>
      <c r="AB68" s="27">
        <f t="shared" si="28"/>
        <v>10.90460126514132</v>
      </c>
      <c r="AC68" s="23">
        <v>51.4</v>
      </c>
      <c r="AD68" s="23">
        <v>39.410590520451343</v>
      </c>
      <c r="AE68" s="27">
        <v>51.031139648634422</v>
      </c>
      <c r="AF68" s="33">
        <f t="shared" si="29"/>
        <v>50.798633862012153</v>
      </c>
      <c r="AG68" s="23">
        <v>166</v>
      </c>
      <c r="AH68" s="23">
        <v>161.30966848882227</v>
      </c>
      <c r="AI68" s="23">
        <v>210.26076371044144</v>
      </c>
      <c r="AJ68" s="33">
        <f t="shared" si="30"/>
        <v>209.17501111129263</v>
      </c>
      <c r="AK68" s="23">
        <v>126</v>
      </c>
      <c r="AL68" s="23">
        <v>140.76690515137514</v>
      </c>
      <c r="AM68" s="23">
        <v>146.9043821340984</v>
      </c>
      <c r="AN68" s="33">
        <f t="shared" si="31"/>
        <v>146.84359402934263</v>
      </c>
      <c r="AO68" s="23">
        <v>71</v>
      </c>
      <c r="AP68" s="23">
        <v>88.268615159706542</v>
      </c>
      <c r="AQ68" s="23">
        <v>80.126427500786733</v>
      </c>
      <c r="AR68" s="33">
        <f t="shared" si="32"/>
        <v>80.414861087039313</v>
      </c>
      <c r="AS68" s="23">
        <v>0.27</v>
      </c>
      <c r="AT68" s="23">
        <v>57.92850479579905</v>
      </c>
      <c r="AU68" s="23">
        <v>46.855987354770619</v>
      </c>
      <c r="AV68" s="33">
        <f t="shared" si="33"/>
        <v>24.425756865439091</v>
      </c>
      <c r="AW68" s="23">
        <v>108</v>
      </c>
      <c r="AX68" s="23">
        <v>120.76129609640964</v>
      </c>
      <c r="AY68" s="23">
        <v>110.80431072980655</v>
      </c>
      <c r="AZ68" s="33">
        <f t="shared" si="34"/>
        <v>110.94282596191783</v>
      </c>
      <c r="BA68" s="23">
        <v>16</v>
      </c>
      <c r="BB68" s="23">
        <v>18.504515408175092</v>
      </c>
      <c r="BC68" s="23">
        <v>19.451499755731412</v>
      </c>
      <c r="BD68" s="33">
        <f t="shared" si="35"/>
        <v>19.470105422217156</v>
      </c>
      <c r="BE68" s="23">
        <v>22</v>
      </c>
      <c r="BF68" s="23">
        <v>20.343942785000593</v>
      </c>
      <c r="BG68" s="23">
        <v>19.748125727181421</v>
      </c>
      <c r="BH68" s="33">
        <f t="shared" si="36"/>
        <v>19.831528899876691</v>
      </c>
      <c r="BI68" s="23">
        <v>2</v>
      </c>
      <c r="BJ68" s="23">
        <v>6.4276101518318027</v>
      </c>
      <c r="BK68" s="23">
        <v>4.9808309752724895</v>
      </c>
      <c r="BL68" s="33">
        <f t="shared" si="37"/>
        <v>5.0324853009622839</v>
      </c>
      <c r="BM68" s="6">
        <v>14984</v>
      </c>
      <c r="BN68" s="6">
        <v>252</v>
      </c>
      <c r="BO68" s="6">
        <v>26257</v>
      </c>
      <c r="BP68" s="6">
        <v>291</v>
      </c>
    </row>
    <row r="69" spans="1:68">
      <c r="A69" s="38" t="s">
        <v>76</v>
      </c>
      <c r="C69" s="6" t="s">
        <v>76</v>
      </c>
      <c r="E69" s="28">
        <v>2.7E-2</v>
      </c>
      <c r="F69" s="28">
        <f t="shared" si="21"/>
        <v>4.1768227499732059E-2</v>
      </c>
      <c r="G69" s="28">
        <f t="shared" si="22"/>
        <v>2.711639512915754E-2</v>
      </c>
      <c r="H69" s="28">
        <f t="shared" si="23"/>
        <v>2.7116395129157429E-2</v>
      </c>
      <c r="I69" s="27">
        <v>13.24</v>
      </c>
      <c r="J69" s="27">
        <v>13.696805573902003</v>
      </c>
      <c r="K69" s="27">
        <v>13.069231909631416</v>
      </c>
      <c r="L69" s="27">
        <f t="shared" si="24"/>
        <v>13.065007187003664</v>
      </c>
      <c r="M69" s="27">
        <v>0.96</v>
      </c>
      <c r="N69" s="27">
        <v>0.93643118271126335</v>
      </c>
      <c r="O69" s="27">
        <v>0.95002857243960914</v>
      </c>
      <c r="P69" s="27">
        <f t="shared" si="25"/>
        <v>0.9510108044919251</v>
      </c>
      <c r="Q69" s="23">
        <v>382</v>
      </c>
      <c r="R69" s="23">
        <v>428.10695650818553</v>
      </c>
      <c r="S69" s="23">
        <v>393.29427117435154</v>
      </c>
      <c r="T69" s="23">
        <f t="shared" si="26"/>
        <v>420.76200533618686</v>
      </c>
      <c r="U69" s="28">
        <v>0.17100000000000001</v>
      </c>
      <c r="V69" s="28">
        <v>0.17423167656326161</v>
      </c>
      <c r="W69" s="28">
        <v>0.17185287450781014</v>
      </c>
      <c r="X69" s="28">
        <f t="shared" si="27"/>
        <v>0.17188051259537099</v>
      </c>
      <c r="Y69" s="27">
        <v>10.251681814091604</v>
      </c>
      <c r="Z69" s="27">
        <v>10.451206249146983</v>
      </c>
      <c r="AA69" s="27">
        <v>10.504400650833215</v>
      </c>
      <c r="AB69" s="27">
        <f t="shared" si="28"/>
        <v>10.509588754412615</v>
      </c>
      <c r="AC69" s="23">
        <v>51.4</v>
      </c>
      <c r="AD69" s="23">
        <v>40.875065153052773</v>
      </c>
      <c r="AE69" s="27">
        <v>49.141192267335086</v>
      </c>
      <c r="AF69" s="33">
        <f t="shared" si="29"/>
        <v>48.976115141808712</v>
      </c>
      <c r="AG69" s="23">
        <v>166</v>
      </c>
      <c r="AH69" s="23">
        <v>151.7781382206278</v>
      </c>
      <c r="AI69" s="23">
        <v>168.50639715642603</v>
      </c>
      <c r="AJ69" s="33">
        <f t="shared" si="30"/>
        <v>167.8264483478489</v>
      </c>
      <c r="AK69" s="23">
        <v>126</v>
      </c>
      <c r="AL69" s="23">
        <v>144.88748081291422</v>
      </c>
      <c r="AM69" s="23">
        <v>151.12193070580764</v>
      </c>
      <c r="AN69" s="33">
        <f t="shared" si="31"/>
        <v>151.05651484439744</v>
      </c>
      <c r="AO69" s="23">
        <v>71</v>
      </c>
      <c r="AP69" s="23">
        <v>85.249631559953272</v>
      </c>
      <c r="AQ69" s="23">
        <v>75.285388724528346</v>
      </c>
      <c r="AR69" s="33">
        <f t="shared" si="32"/>
        <v>75.640107939319009</v>
      </c>
      <c r="AS69" s="23">
        <v>0.27</v>
      </c>
      <c r="AT69" s="23">
        <v>56.553098941442705</v>
      </c>
      <c r="AU69" s="23">
        <v>45.851776868437227</v>
      </c>
      <c r="AV69" s="33">
        <f t="shared" si="33"/>
        <v>24.021889521452813</v>
      </c>
      <c r="AW69" s="23">
        <v>108</v>
      </c>
      <c r="AX69" s="23">
        <v>115.7706878666008</v>
      </c>
      <c r="AY69" s="23">
        <v>105.56704827165564</v>
      </c>
      <c r="AZ69" s="33">
        <f t="shared" si="34"/>
        <v>105.71015031917902</v>
      </c>
      <c r="BA69" s="23">
        <v>16</v>
      </c>
      <c r="BB69" s="23">
        <v>15.201621375623906</v>
      </c>
      <c r="BC69" s="23">
        <v>16.979267886923161</v>
      </c>
      <c r="BD69" s="33">
        <f t="shared" si="35"/>
        <v>17.004156394924202</v>
      </c>
      <c r="BE69" s="23">
        <v>22</v>
      </c>
      <c r="BF69" s="23">
        <v>24.440635633881346</v>
      </c>
      <c r="BG69" s="23">
        <v>23.856300646817285</v>
      </c>
      <c r="BH69" s="33">
        <f t="shared" si="36"/>
        <v>23.936443169630614</v>
      </c>
      <c r="BI69" s="23">
        <v>2</v>
      </c>
      <c r="BJ69" s="23">
        <v>7.0450342931786212</v>
      </c>
      <c r="BK69" s="23">
        <v>5.6071359487619059</v>
      </c>
      <c r="BL69" s="33">
        <f t="shared" si="37"/>
        <v>5.6538971011552839</v>
      </c>
      <c r="BM69" s="6">
        <v>15884</v>
      </c>
      <c r="BN69" s="6">
        <v>255</v>
      </c>
      <c r="BO69" s="6">
        <v>26314</v>
      </c>
      <c r="BP69" s="6">
        <v>292</v>
      </c>
    </row>
    <row r="70" spans="1:68">
      <c r="A70" s="38" t="s">
        <v>76</v>
      </c>
      <c r="C70" s="6" t="s">
        <v>76</v>
      </c>
      <c r="E70" s="28">
        <v>2.7E-2</v>
      </c>
      <c r="F70" s="28">
        <f t="shared" si="21"/>
        <v>6.2184960503137675E-2</v>
      </c>
      <c r="G70" s="28">
        <f t="shared" si="22"/>
        <v>4.71458675455486E-2</v>
      </c>
      <c r="H70" s="28">
        <f t="shared" si="23"/>
        <v>4.7145867545548482E-2</v>
      </c>
      <c r="I70" s="27">
        <v>13.24</v>
      </c>
      <c r="J70" s="27">
        <v>13.963159565082655</v>
      </c>
      <c r="K70" s="27">
        <v>13.308667959742374</v>
      </c>
      <c r="L70" s="27">
        <f t="shared" si="24"/>
        <v>13.304076073040809</v>
      </c>
      <c r="M70" s="27">
        <v>0.96</v>
      </c>
      <c r="N70" s="27">
        <v>0.97558522332866571</v>
      </c>
      <c r="O70" s="27">
        <v>0.98616683567169328</v>
      </c>
      <c r="P70" s="27">
        <f t="shared" si="25"/>
        <v>0.98711195150697362</v>
      </c>
      <c r="Q70" s="23">
        <v>382</v>
      </c>
      <c r="R70" s="23">
        <v>416.58273784921312</v>
      </c>
      <c r="S70" s="23">
        <v>385.0602030244371</v>
      </c>
      <c r="T70" s="23">
        <f t="shared" si="26"/>
        <v>407.52596832754131</v>
      </c>
      <c r="U70" s="28">
        <v>0.17100000000000001</v>
      </c>
      <c r="V70" s="28">
        <v>0.16918936759329428</v>
      </c>
      <c r="W70" s="28">
        <v>0.17034357617349449</v>
      </c>
      <c r="X70" s="28">
        <f t="shared" si="27"/>
        <v>0.17041029527107499</v>
      </c>
      <c r="Y70" s="27">
        <v>10.251681814091604</v>
      </c>
      <c r="Z70" s="27">
        <v>10.61043784296457</v>
      </c>
      <c r="AA70" s="27">
        <v>10.605540409025</v>
      </c>
      <c r="AB70" s="27">
        <f t="shared" si="28"/>
        <v>10.609897527188782</v>
      </c>
      <c r="AC70" s="23">
        <v>51.4</v>
      </c>
      <c r="AD70" s="23">
        <v>42.824835182196416</v>
      </c>
      <c r="AE70" s="27">
        <v>46.624956971288917</v>
      </c>
      <c r="AF70" s="33">
        <f t="shared" si="29"/>
        <v>46.54965291494608</v>
      </c>
      <c r="AG70" s="23">
        <v>166</v>
      </c>
      <c r="AH70" s="23">
        <v>147.55255500788604</v>
      </c>
      <c r="AI70" s="23">
        <v>149.99556569444565</v>
      </c>
      <c r="AJ70" s="33">
        <f t="shared" si="30"/>
        <v>149.49552059879352</v>
      </c>
      <c r="AK70" s="23">
        <v>126</v>
      </c>
      <c r="AL70" s="23">
        <v>129.87361107105565</v>
      </c>
      <c r="AM70" s="23">
        <v>135.75472716756394</v>
      </c>
      <c r="AN70" s="33">
        <f t="shared" si="31"/>
        <v>135.70617315782528</v>
      </c>
      <c r="AO70" s="23">
        <v>71</v>
      </c>
      <c r="AP70" s="23">
        <v>85.465309437749823</v>
      </c>
      <c r="AQ70" s="23">
        <v>75.631235243760713</v>
      </c>
      <c r="AR70" s="33">
        <f t="shared" si="32"/>
        <v>75.981218976155006</v>
      </c>
      <c r="AS70" s="23">
        <v>0.27</v>
      </c>
      <c r="AT70" s="23">
        <v>58.785999375349249</v>
      </c>
      <c r="AU70" s="23">
        <v>47.482060775958246</v>
      </c>
      <c r="AV70" s="33">
        <f t="shared" si="33"/>
        <v>24.677547314947994</v>
      </c>
      <c r="AW70" s="23">
        <v>108</v>
      </c>
      <c r="AX70" s="23">
        <v>117.03870501833825</v>
      </c>
      <c r="AY70" s="23">
        <v>106.89773549839882</v>
      </c>
      <c r="AZ70" s="33">
        <f t="shared" si="34"/>
        <v>107.03967212472573</v>
      </c>
      <c r="BA70" s="23">
        <v>16</v>
      </c>
      <c r="BB70" s="23">
        <v>12.677535258802241</v>
      </c>
      <c r="BC70" s="23">
        <v>15.089977441597233</v>
      </c>
      <c r="BD70" s="33">
        <f t="shared" si="35"/>
        <v>15.119667324661075</v>
      </c>
      <c r="BE70" s="23">
        <v>22</v>
      </c>
      <c r="BF70" s="23">
        <v>26.269995893662916</v>
      </c>
      <c r="BG70" s="23">
        <v>25.690788175035674</v>
      </c>
      <c r="BH70" s="33">
        <f t="shared" si="36"/>
        <v>25.769474668916615</v>
      </c>
      <c r="BI70" s="23">
        <v>2</v>
      </c>
      <c r="BJ70" s="23">
        <v>2.1545398282721338</v>
      </c>
      <c r="BK70" s="23">
        <v>0.64629816954574926</v>
      </c>
      <c r="BL70" s="33">
        <f t="shared" si="37"/>
        <v>0.73181717949513159</v>
      </c>
      <c r="BM70" s="6">
        <v>14910</v>
      </c>
      <c r="BN70" s="6">
        <v>253</v>
      </c>
      <c r="BO70" s="6">
        <v>25248</v>
      </c>
      <c r="BP70" s="6">
        <v>290</v>
      </c>
    </row>
    <row r="71" spans="1:68">
      <c r="A71" s="38" t="s">
        <v>76</v>
      </c>
      <c r="C71" s="6" t="s">
        <v>76</v>
      </c>
      <c r="E71" s="28">
        <v>2.7E-2</v>
      </c>
      <c r="F71" s="28">
        <f t="shared" si="21"/>
        <v>4.3484556336690156E-2</v>
      </c>
      <c r="G71" s="28">
        <f t="shared" si="22"/>
        <v>2.8800168977381663E-2</v>
      </c>
      <c r="H71" s="28">
        <f t="shared" si="23"/>
        <v>2.8800168977381559E-2</v>
      </c>
      <c r="I71" s="27">
        <v>13.24</v>
      </c>
      <c r="J71" s="27">
        <v>13.782041521673195</v>
      </c>
      <c r="K71" s="27">
        <v>13.145853846368066</v>
      </c>
      <c r="L71" s="27">
        <f t="shared" si="24"/>
        <v>13.141511627555332</v>
      </c>
      <c r="M71" s="27">
        <v>0.96</v>
      </c>
      <c r="N71" s="27">
        <v>0.90940449456013972</v>
      </c>
      <c r="O71" s="27">
        <v>0.92508357173736611</v>
      </c>
      <c r="P71" s="27">
        <f t="shared" si="25"/>
        <v>0.92609142383827348</v>
      </c>
      <c r="Q71" s="23">
        <v>382</v>
      </c>
      <c r="R71" s="23">
        <v>388.51741156335163</v>
      </c>
      <c r="S71" s="23">
        <v>365.00749349801316</v>
      </c>
      <c r="T71" s="23">
        <f t="shared" si="26"/>
        <v>375.29179190551071</v>
      </c>
      <c r="U71" s="28">
        <v>0.17100000000000001</v>
      </c>
      <c r="V71" s="28">
        <v>0.17538779890678716</v>
      </c>
      <c r="W71" s="28">
        <v>0.17219893293813268</v>
      </c>
      <c r="X71" s="28">
        <f t="shared" si="27"/>
        <v>0.17221761036319538</v>
      </c>
      <c r="Y71" s="27">
        <v>10.251681814091604</v>
      </c>
      <c r="Z71" s="27">
        <v>10.40660629756742</v>
      </c>
      <c r="AA71" s="27">
        <v>10.476071924039903</v>
      </c>
      <c r="AB71" s="27">
        <f t="shared" si="28"/>
        <v>10.481492782366093</v>
      </c>
      <c r="AC71" s="23">
        <v>51.4</v>
      </c>
      <c r="AD71" s="23">
        <v>39.676575504472332</v>
      </c>
      <c r="AE71" s="27">
        <v>50.687878240874532</v>
      </c>
      <c r="AF71" s="33">
        <f t="shared" si="29"/>
        <v>50.46761917464255</v>
      </c>
      <c r="AG71" s="23">
        <v>166</v>
      </c>
      <c r="AH71" s="23">
        <v>147.79529186424026</v>
      </c>
      <c r="AI71" s="23">
        <v>151.05891264831337</v>
      </c>
      <c r="AJ71" s="33">
        <f t="shared" si="30"/>
        <v>150.54853305928543</v>
      </c>
      <c r="AK71" s="23">
        <v>126</v>
      </c>
      <c r="AL71" s="23">
        <v>135.13109891021088</v>
      </c>
      <c r="AM71" s="23">
        <v>141.13594381012541</v>
      </c>
      <c r="AN71" s="33">
        <f t="shared" si="31"/>
        <v>141.08148519473656</v>
      </c>
      <c r="AO71" s="23">
        <v>71</v>
      </c>
      <c r="AP71" s="23">
        <v>83.012038948959386</v>
      </c>
      <c r="AQ71" s="23">
        <v>71.697335912258708</v>
      </c>
      <c r="AR71" s="33">
        <f t="shared" si="32"/>
        <v>72.101184321604805</v>
      </c>
      <c r="AS71" s="23">
        <v>0.27</v>
      </c>
      <c r="AT71" s="23">
        <v>56.86979454350881</v>
      </c>
      <c r="AU71" s="23">
        <v>46.083002468912284</v>
      </c>
      <c r="AV71" s="33">
        <f t="shared" si="33"/>
        <v>24.114882445144005</v>
      </c>
      <c r="AW71" s="23">
        <v>108</v>
      </c>
      <c r="AX71" s="23">
        <v>116.328569928744</v>
      </c>
      <c r="AY71" s="23">
        <v>106.15250291878395</v>
      </c>
      <c r="AZ71" s="33">
        <f t="shared" si="34"/>
        <v>106.29509222278534</v>
      </c>
      <c r="BA71" s="23">
        <v>16</v>
      </c>
      <c r="BB71" s="23">
        <v>12.2297806099777</v>
      </c>
      <c r="BC71" s="23">
        <v>14.754830960565247</v>
      </c>
      <c r="BD71" s="33">
        <f t="shared" si="35"/>
        <v>14.785372572890937</v>
      </c>
      <c r="BE71" s="23">
        <v>22</v>
      </c>
      <c r="BF71" s="23">
        <v>21.439811695373798</v>
      </c>
      <c r="BG71" s="23">
        <v>20.847066101496736</v>
      </c>
      <c r="BH71" s="33">
        <f t="shared" si="36"/>
        <v>20.929597047504522</v>
      </c>
      <c r="BI71" s="23">
        <v>2</v>
      </c>
      <c r="BJ71" s="23">
        <v>2.3871809441187506</v>
      </c>
      <c r="BK71" s="23">
        <v>0.88228552108505154</v>
      </c>
      <c r="BL71" s="33">
        <f t="shared" si="37"/>
        <v>0.96596081741930684</v>
      </c>
      <c r="BM71" s="6">
        <v>15509</v>
      </c>
      <c r="BN71" s="6">
        <v>255</v>
      </c>
      <c r="BO71" s="6">
        <v>25634</v>
      </c>
      <c r="BP71" s="6">
        <v>291</v>
      </c>
    </row>
    <row r="72" spans="1:68">
      <c r="A72" s="38" t="s">
        <v>77</v>
      </c>
      <c r="C72" s="6" t="s">
        <v>77</v>
      </c>
      <c r="E72" s="28">
        <v>0.52</v>
      </c>
      <c r="F72" s="28">
        <f t="shared" si="21"/>
        <v>0.51286449385939636</v>
      </c>
      <c r="G72" s="28">
        <f t="shared" si="22"/>
        <v>0.48927699991062634</v>
      </c>
      <c r="H72" s="27">
        <f t="shared" si="23"/>
        <v>0.48927699991062612</v>
      </c>
      <c r="I72" s="27">
        <v>11.4</v>
      </c>
      <c r="J72" s="27">
        <v>11.288540902947899</v>
      </c>
      <c r="K72" s="27">
        <v>10.9043483354111</v>
      </c>
      <c r="L72" s="27">
        <f t="shared" si="24"/>
        <v>10.903443361301065</v>
      </c>
      <c r="M72" s="27">
        <v>2.71</v>
      </c>
      <c r="N72" s="27">
        <v>2.5668496132080074</v>
      </c>
      <c r="O72" s="27">
        <v>2.4548666297803639</v>
      </c>
      <c r="P72" s="27">
        <f t="shared" si="25"/>
        <v>2.4543033006754986</v>
      </c>
      <c r="Q72" s="23">
        <v>289</v>
      </c>
      <c r="R72" s="23">
        <v>264.29632599619737</v>
      </c>
      <c r="S72" s="23">
        <v>276.25137783546074</v>
      </c>
      <c r="T72" s="23">
        <f t="shared" si="26"/>
        <v>232.61878868712262</v>
      </c>
      <c r="U72" s="28">
        <v>0.16800000000000001</v>
      </c>
      <c r="V72" s="28">
        <v>0.15584705166247723</v>
      </c>
      <c r="W72" s="28">
        <v>0.16634986310865907</v>
      </c>
      <c r="X72" s="28">
        <f t="shared" si="27"/>
        <v>0.16651999339854914</v>
      </c>
      <c r="Y72" s="27">
        <v>11.117568613335701</v>
      </c>
      <c r="Z72" s="27">
        <v>10.556531097269964</v>
      </c>
      <c r="AA72" s="27">
        <v>10.571300249181444</v>
      </c>
      <c r="AB72" s="27">
        <f t="shared" si="28"/>
        <v>10.575938691662852</v>
      </c>
      <c r="AC72" s="23">
        <v>45</v>
      </c>
      <c r="AD72" s="23">
        <v>43.84693632963387</v>
      </c>
      <c r="AE72" s="27">
        <v>45.305905521697717</v>
      </c>
      <c r="AF72" s="33">
        <f t="shared" si="29"/>
        <v>45.277661967696176</v>
      </c>
      <c r="AG72" s="23">
        <v>121</v>
      </c>
      <c r="AH72" s="23">
        <v>133.41800573743589</v>
      </c>
      <c r="AI72" s="23">
        <v>88.076950875215516</v>
      </c>
      <c r="AJ72" s="33">
        <f t="shared" si="30"/>
        <v>88.178682567820601</v>
      </c>
      <c r="AK72" s="23">
        <v>136</v>
      </c>
      <c r="AL72" s="23">
        <v>104.87556016147821</v>
      </c>
      <c r="AM72" s="23">
        <v>110.16837648038263</v>
      </c>
      <c r="AN72" s="33">
        <f t="shared" si="31"/>
        <v>110.14789740627076</v>
      </c>
      <c r="AO72" s="23">
        <v>105</v>
      </c>
      <c r="AP72" s="23">
        <v>96.677300249209935</v>
      </c>
      <c r="AQ72" s="23">
        <v>93.610028597181739</v>
      </c>
      <c r="AR72" s="33">
        <f t="shared" si="32"/>
        <v>93.713838796814358</v>
      </c>
      <c r="AS72" s="23">
        <v>11</v>
      </c>
      <c r="AT72" s="23">
        <v>6.1502553015779462</v>
      </c>
      <c r="AU72" s="23">
        <v>9.0516833077903698</v>
      </c>
      <c r="AV72" s="33">
        <f t="shared" si="33"/>
        <v>9.2218488456670613</v>
      </c>
      <c r="AW72" s="23">
        <v>403</v>
      </c>
      <c r="AX72" s="23">
        <v>374.90143225115486</v>
      </c>
      <c r="AY72" s="23">
        <v>377.50498786221851</v>
      </c>
      <c r="AZ72" s="33">
        <f t="shared" si="34"/>
        <v>377.4099255743829</v>
      </c>
      <c r="BA72" s="23">
        <v>27.6</v>
      </c>
      <c r="BB72" s="23">
        <v>28.67867693754053</v>
      </c>
      <c r="BC72" s="23">
        <v>27.066907977554315</v>
      </c>
      <c r="BD72" s="33">
        <f t="shared" si="35"/>
        <v>27.066160118371332</v>
      </c>
      <c r="BE72" s="23">
        <v>179</v>
      </c>
      <c r="BF72" s="23">
        <v>173.13095248622395</v>
      </c>
      <c r="BG72" s="23">
        <v>172.96336163929354</v>
      </c>
      <c r="BH72" s="33">
        <f t="shared" si="36"/>
        <v>172.92515819818561</v>
      </c>
      <c r="BI72" s="23">
        <v>19</v>
      </c>
      <c r="BJ72" s="23">
        <v>22.266146219884508</v>
      </c>
      <c r="BK72" s="23">
        <v>21.04718350009351</v>
      </c>
      <c r="BL72" s="33">
        <f t="shared" si="37"/>
        <v>20.973315196276971</v>
      </c>
      <c r="BM72" s="6">
        <v>14132</v>
      </c>
      <c r="BN72" s="6">
        <v>242</v>
      </c>
      <c r="BO72" s="6">
        <v>23363</v>
      </c>
      <c r="BP72" s="6">
        <v>277</v>
      </c>
    </row>
    <row r="73" spans="1:68">
      <c r="A73" s="38" t="s">
        <v>77</v>
      </c>
      <c r="C73" s="6" t="s">
        <v>77</v>
      </c>
      <c r="E73" s="28">
        <v>0.52</v>
      </c>
      <c r="F73" s="28">
        <f t="shared" si="21"/>
        <v>0.51551557936715342</v>
      </c>
      <c r="G73" s="28">
        <f t="shared" si="22"/>
        <v>0.4918778001484635</v>
      </c>
      <c r="H73" s="27">
        <f t="shared" si="23"/>
        <v>0.49187780014846338</v>
      </c>
      <c r="I73" s="27">
        <v>11.4</v>
      </c>
      <c r="J73" s="27">
        <v>10.866041723729222</v>
      </c>
      <c r="K73" s="27">
        <v>10.524547251151658</v>
      </c>
      <c r="L73" s="27">
        <f t="shared" si="24"/>
        <v>10.524224684382835</v>
      </c>
      <c r="M73" s="27">
        <v>2.71</v>
      </c>
      <c r="N73" s="27">
        <v>2.5788420235722596</v>
      </c>
      <c r="O73" s="27">
        <v>2.4659353439078631</v>
      </c>
      <c r="P73" s="27">
        <f t="shared" si="25"/>
        <v>2.4653606465534161</v>
      </c>
      <c r="Q73" s="23">
        <v>289</v>
      </c>
      <c r="R73" s="23">
        <v>260.88356505814346</v>
      </c>
      <c r="S73" s="23">
        <v>273.81295602354692</v>
      </c>
      <c r="T73" s="23">
        <f t="shared" si="26"/>
        <v>228.69909300844239</v>
      </c>
      <c r="U73" s="28">
        <v>0.16800000000000001</v>
      </c>
      <c r="V73" s="28">
        <v>0.15160752613198866</v>
      </c>
      <c r="W73" s="28">
        <v>0.16508085939239203</v>
      </c>
      <c r="X73" s="28">
        <f t="shared" si="27"/>
        <v>0.16528384862462825</v>
      </c>
      <c r="Y73" s="27">
        <v>11.117568613335701</v>
      </c>
      <c r="Z73" s="27">
        <v>10.365727650423823</v>
      </c>
      <c r="AA73" s="27">
        <v>10.450106872832496</v>
      </c>
      <c r="AB73" s="27">
        <f t="shared" si="28"/>
        <v>10.455741065452289</v>
      </c>
      <c r="AC73" s="23">
        <v>45</v>
      </c>
      <c r="AD73" s="23">
        <v>41.370167835034245</v>
      </c>
      <c r="AE73" s="27">
        <v>48.502247763651205</v>
      </c>
      <c r="AF73" s="33">
        <f t="shared" si="29"/>
        <v>48.359966602088846</v>
      </c>
      <c r="AG73" s="23">
        <v>121</v>
      </c>
      <c r="AH73" s="23">
        <v>136.32160075410943</v>
      </c>
      <c r="AI73" s="23">
        <v>100.79660524752069</v>
      </c>
      <c r="AJ73" s="33">
        <f t="shared" si="30"/>
        <v>100.77471672061267</v>
      </c>
      <c r="AK73" s="23">
        <v>136</v>
      </c>
      <c r="AL73" s="23">
        <v>101.54555295426987</v>
      </c>
      <c r="AM73" s="23">
        <v>106.7600014633596</v>
      </c>
      <c r="AN73" s="33">
        <f t="shared" si="31"/>
        <v>106.74326227034155</v>
      </c>
      <c r="AO73" s="23">
        <v>105</v>
      </c>
      <c r="AP73" s="23">
        <v>93.469469623891214</v>
      </c>
      <c r="AQ73" s="23">
        <v>88.466167449308571</v>
      </c>
      <c r="AR73" s="33">
        <f t="shared" si="32"/>
        <v>88.640409654355281</v>
      </c>
      <c r="AS73" s="23">
        <v>11</v>
      </c>
      <c r="AT73" s="23">
        <v>8.8613379367536709</v>
      </c>
      <c r="AU73" s="23">
        <v>11.031097313435932</v>
      </c>
      <c r="AV73" s="33">
        <f t="shared" si="33"/>
        <v>10.017917685804527</v>
      </c>
      <c r="AW73" s="23">
        <v>403</v>
      </c>
      <c r="AX73" s="23">
        <v>369.20874539640988</v>
      </c>
      <c r="AY73" s="23">
        <v>371.53094746924882</v>
      </c>
      <c r="AZ73" s="33">
        <f t="shared" si="34"/>
        <v>371.44111726988797</v>
      </c>
      <c r="BA73" s="23">
        <v>27.6</v>
      </c>
      <c r="BB73" s="23">
        <v>27.611832798934856</v>
      </c>
      <c r="BC73" s="23">
        <v>26.26837007336518</v>
      </c>
      <c r="BD73" s="33">
        <f t="shared" si="35"/>
        <v>26.269651589808035</v>
      </c>
      <c r="BE73" s="23">
        <v>179</v>
      </c>
      <c r="BF73" s="23">
        <v>160.77201227957937</v>
      </c>
      <c r="BG73" s="23">
        <v>160.56978221727562</v>
      </c>
      <c r="BH73" s="33">
        <f t="shared" si="36"/>
        <v>160.54141553435588</v>
      </c>
      <c r="BI73" s="23">
        <v>19</v>
      </c>
      <c r="BJ73" s="23">
        <v>17.98710811773007</v>
      </c>
      <c r="BK73" s="23">
        <v>16.706597077145982</v>
      </c>
      <c r="BL73" s="33">
        <f t="shared" si="37"/>
        <v>16.666640753075072</v>
      </c>
      <c r="BM73" s="6">
        <v>14570</v>
      </c>
      <c r="BN73" s="6">
        <v>243</v>
      </c>
      <c r="BO73" s="6">
        <v>23668</v>
      </c>
      <c r="BP73" s="6">
        <v>276</v>
      </c>
    </row>
    <row r="74" spans="1:68">
      <c r="A74" s="38" t="s">
        <v>77</v>
      </c>
      <c r="C74" s="6" t="s">
        <v>77</v>
      </c>
      <c r="E74" s="28">
        <v>0.52</v>
      </c>
      <c r="F74" s="28">
        <f t="shared" si="21"/>
        <v>0.47834631550032403</v>
      </c>
      <c r="G74" s="28">
        <f t="shared" si="22"/>
        <v>0.45541355558817864</v>
      </c>
      <c r="H74" s="27">
        <f t="shared" si="23"/>
        <v>0.45541355558817859</v>
      </c>
      <c r="I74" s="27">
        <v>11.4</v>
      </c>
      <c r="J74" s="27">
        <v>11.346908685680489</v>
      </c>
      <c r="K74" s="27">
        <v>10.9568174247207</v>
      </c>
      <c r="L74" s="27">
        <f t="shared" si="24"/>
        <v>10.9558319916966</v>
      </c>
      <c r="M74" s="27">
        <v>2.71</v>
      </c>
      <c r="N74" s="27">
        <v>2.6404578368646021</v>
      </c>
      <c r="O74" s="27">
        <v>2.5228052976829005</v>
      </c>
      <c r="P74" s="27">
        <f t="shared" si="25"/>
        <v>2.5221721913912689</v>
      </c>
      <c r="Q74" s="23">
        <v>289</v>
      </c>
      <c r="R74" s="23">
        <v>292.25598904210068</v>
      </c>
      <c r="S74" s="23">
        <v>296.22859084932247</v>
      </c>
      <c r="T74" s="23">
        <f t="shared" si="26"/>
        <v>264.73160655149974</v>
      </c>
      <c r="U74" s="28">
        <v>0.16800000000000001</v>
      </c>
      <c r="V74" s="28">
        <v>0.1588437188504209</v>
      </c>
      <c r="W74" s="28">
        <v>0.16724684598340961</v>
      </c>
      <c r="X74" s="28">
        <f t="shared" si="27"/>
        <v>0.16739375025103587</v>
      </c>
      <c r="Y74" s="27">
        <v>11.117568613335701</v>
      </c>
      <c r="Z74" s="27">
        <v>10.680871044576893</v>
      </c>
      <c r="AA74" s="27">
        <v>10.650277742923095</v>
      </c>
      <c r="AB74" s="27">
        <f t="shared" si="28"/>
        <v>10.654267289790806</v>
      </c>
      <c r="AC74" s="23">
        <v>45</v>
      </c>
      <c r="AD74" s="23">
        <v>44.795565733635996</v>
      </c>
      <c r="AE74" s="27">
        <v>44.081671507665931</v>
      </c>
      <c r="AF74" s="33">
        <f t="shared" si="29"/>
        <v>44.097105603767766</v>
      </c>
      <c r="AG74" s="23">
        <v>121</v>
      </c>
      <c r="AH74" s="23">
        <v>136.82016156683139</v>
      </c>
      <c r="AI74" s="23">
        <v>102.98062925396221</v>
      </c>
      <c r="AJ74" s="33">
        <f t="shared" si="30"/>
        <v>102.93751455854385</v>
      </c>
      <c r="AK74" s="23">
        <v>136</v>
      </c>
      <c r="AL74" s="23">
        <v>104.11643263195809</v>
      </c>
      <c r="AM74" s="23">
        <v>109.39138377575726</v>
      </c>
      <c r="AN74" s="33">
        <f t="shared" si="31"/>
        <v>109.37175726637541</v>
      </c>
      <c r="AO74" s="23">
        <v>105</v>
      </c>
      <c r="AP74" s="23">
        <v>102.34738427893932</v>
      </c>
      <c r="AQ74" s="23">
        <v>102.70219347505873</v>
      </c>
      <c r="AR74" s="33">
        <f t="shared" si="32"/>
        <v>102.68150976097654</v>
      </c>
      <c r="AS74" s="23">
        <v>11</v>
      </c>
      <c r="AT74" s="23">
        <v>8.1691122521640924</v>
      </c>
      <c r="AU74" s="23">
        <v>10.525689917377203</v>
      </c>
      <c r="AV74" s="33">
        <f t="shared" si="33"/>
        <v>9.8146559737878185</v>
      </c>
      <c r="AW74" s="23">
        <v>403</v>
      </c>
      <c r="AX74" s="23">
        <v>378.65372234954845</v>
      </c>
      <c r="AY74" s="23">
        <v>381.44272994885006</v>
      </c>
      <c r="AZ74" s="33">
        <f t="shared" si="34"/>
        <v>381.34421897074242</v>
      </c>
      <c r="BA74" s="23">
        <v>27.6</v>
      </c>
      <c r="BB74" s="23">
        <v>26.008964535549239</v>
      </c>
      <c r="BC74" s="23">
        <v>25.0686155661997</v>
      </c>
      <c r="BD74" s="33">
        <f t="shared" si="35"/>
        <v>25.072946095771503</v>
      </c>
      <c r="BE74" s="23">
        <v>179</v>
      </c>
      <c r="BF74" s="23">
        <v>160.44570159469646</v>
      </c>
      <c r="BG74" s="23">
        <v>160.24255695995336</v>
      </c>
      <c r="BH74" s="33">
        <f t="shared" si="36"/>
        <v>160.21444999503925</v>
      </c>
      <c r="BI74" s="23">
        <v>19</v>
      </c>
      <c r="BJ74" s="23">
        <v>21.370804037444024</v>
      </c>
      <c r="BK74" s="23">
        <v>20.138963000949868</v>
      </c>
      <c r="BL74" s="33">
        <f t="shared" si="37"/>
        <v>20.072190410055597</v>
      </c>
      <c r="BM74" s="6">
        <v>14014</v>
      </c>
      <c r="BN74" s="6">
        <v>242</v>
      </c>
      <c r="BO74" s="6">
        <v>23475</v>
      </c>
      <c r="BP74" s="6">
        <v>276</v>
      </c>
    </row>
    <row r="75" spans="1:68">
      <c r="A75" s="38" t="s">
        <v>77</v>
      </c>
      <c r="C75" s="6" t="s">
        <v>77</v>
      </c>
      <c r="E75" s="28">
        <v>0.52</v>
      </c>
      <c r="F75" s="28">
        <f t="shared" si="21"/>
        <v>0.50215878475245468</v>
      </c>
      <c r="G75" s="28">
        <f t="shared" si="22"/>
        <v>0.47877435459417794</v>
      </c>
      <c r="H75" s="27">
        <f t="shared" si="23"/>
        <v>0.47877435459417789</v>
      </c>
      <c r="I75" s="27">
        <v>11.4</v>
      </c>
      <c r="J75" s="27">
        <v>11.063827523975073</v>
      </c>
      <c r="K75" s="27">
        <v>10.702344664920398</v>
      </c>
      <c r="L75" s="27">
        <f t="shared" si="24"/>
        <v>10.701749454066766</v>
      </c>
      <c r="M75" s="27">
        <v>2.71</v>
      </c>
      <c r="N75" s="27">
        <v>2.5902379487892624</v>
      </c>
      <c r="O75" s="27">
        <v>2.4764535162030143</v>
      </c>
      <c r="P75" s="27">
        <f t="shared" si="25"/>
        <v>2.4758680160392794</v>
      </c>
      <c r="Q75" s="23">
        <v>289</v>
      </c>
      <c r="R75" s="23">
        <v>256.59443301808085</v>
      </c>
      <c r="S75" s="23">
        <v>270.74836600083336</v>
      </c>
      <c r="T75" s="23">
        <f t="shared" si="26"/>
        <v>223.77284923459354</v>
      </c>
      <c r="U75" s="28">
        <v>0.16800000000000001</v>
      </c>
      <c r="V75" s="28">
        <v>0.15994675576799228</v>
      </c>
      <c r="W75" s="28">
        <v>0.16757701452173104</v>
      </c>
      <c r="X75" s="28">
        <f t="shared" si="27"/>
        <v>0.16771536957171029</v>
      </c>
      <c r="Y75" s="27">
        <v>11.117568613335701</v>
      </c>
      <c r="Z75" s="27">
        <v>10.420887572718284</v>
      </c>
      <c r="AA75" s="27">
        <v>10.485143017789571</v>
      </c>
      <c r="AB75" s="27">
        <f t="shared" si="28"/>
        <v>10.490489346111495</v>
      </c>
      <c r="AC75" s="23">
        <v>45</v>
      </c>
      <c r="AD75" s="23">
        <v>41.324535365019678</v>
      </c>
      <c r="AE75" s="27">
        <v>48.56113780195323</v>
      </c>
      <c r="AF75" s="33">
        <f t="shared" si="29"/>
        <v>48.416755589073851</v>
      </c>
      <c r="AG75" s="23">
        <v>121</v>
      </c>
      <c r="AH75" s="23">
        <v>136.09056442129315</v>
      </c>
      <c r="AI75" s="23">
        <v>99.784514276158461</v>
      </c>
      <c r="AJ75" s="33">
        <f t="shared" si="30"/>
        <v>99.772462094200023</v>
      </c>
      <c r="AK75" s="23">
        <v>136</v>
      </c>
      <c r="AL75" s="23">
        <v>101.72562052801774</v>
      </c>
      <c r="AM75" s="23">
        <v>106.94430671603583</v>
      </c>
      <c r="AN75" s="33">
        <f t="shared" si="31"/>
        <v>106.92736529182945</v>
      </c>
      <c r="AO75" s="23">
        <v>105</v>
      </c>
      <c r="AP75" s="23">
        <v>94.922298138675956</v>
      </c>
      <c r="AQ75" s="23">
        <v>90.79582540965707</v>
      </c>
      <c r="AR75" s="33">
        <f t="shared" si="32"/>
        <v>90.938168914999565</v>
      </c>
      <c r="AS75" s="23">
        <v>11</v>
      </c>
      <c r="AT75" s="23">
        <v>8.5320070684660809</v>
      </c>
      <c r="AU75" s="23">
        <v>10.790646460067673</v>
      </c>
      <c r="AV75" s="33">
        <f t="shared" si="33"/>
        <v>9.9212146052943417</v>
      </c>
      <c r="AW75" s="23">
        <v>403</v>
      </c>
      <c r="AX75" s="23">
        <v>368.37489149859562</v>
      </c>
      <c r="AY75" s="23">
        <v>370.65588144252268</v>
      </c>
      <c r="AZ75" s="33">
        <f t="shared" si="34"/>
        <v>370.56681762948875</v>
      </c>
      <c r="BA75" s="23">
        <v>27.6</v>
      </c>
      <c r="BB75" s="23">
        <v>27.613391040899558</v>
      </c>
      <c r="BC75" s="23">
        <v>26.269536424875849</v>
      </c>
      <c r="BD75" s="33">
        <f t="shared" si="35"/>
        <v>26.270814977194757</v>
      </c>
      <c r="BE75" s="23">
        <v>179</v>
      </c>
      <c r="BF75" s="23">
        <v>160.89089469136226</v>
      </c>
      <c r="BG75" s="23">
        <v>160.68899782862067</v>
      </c>
      <c r="BH75" s="33">
        <f t="shared" si="36"/>
        <v>160.66053652451839</v>
      </c>
      <c r="BI75" s="23">
        <v>19</v>
      </c>
      <c r="BJ75" s="23">
        <v>17.422101270394016</v>
      </c>
      <c r="BK75" s="23">
        <v>16.133463351324639</v>
      </c>
      <c r="BL75" s="33">
        <f t="shared" si="37"/>
        <v>16.097984786111105</v>
      </c>
      <c r="BM75" s="6">
        <v>14205</v>
      </c>
      <c r="BN75" s="6">
        <v>242</v>
      </c>
      <c r="BO75" s="6">
        <v>23116</v>
      </c>
      <c r="BP75" s="6">
        <v>276</v>
      </c>
    </row>
    <row r="76" spans="1:68">
      <c r="A76" s="38" t="s">
        <v>77</v>
      </c>
      <c r="C76" s="6" t="s">
        <v>77</v>
      </c>
      <c r="E76" s="28">
        <v>0.52</v>
      </c>
      <c r="F76" s="28">
        <f t="shared" si="21"/>
        <v>0.5141107308157391</v>
      </c>
      <c r="G76" s="28">
        <f t="shared" si="22"/>
        <v>0.49049959848882152</v>
      </c>
      <c r="H76" s="27">
        <f t="shared" si="23"/>
        <v>0.49049959848882141</v>
      </c>
      <c r="I76" s="27">
        <v>11.4</v>
      </c>
      <c r="J76" s="27">
        <v>11.266558630350726</v>
      </c>
      <c r="K76" s="27">
        <v>10.884587608343342</v>
      </c>
      <c r="L76" s="27">
        <f t="shared" si="24"/>
        <v>10.883712936391435</v>
      </c>
      <c r="M76" s="27">
        <v>2.71</v>
      </c>
      <c r="N76" s="27">
        <v>2.6264856516818802</v>
      </c>
      <c r="O76" s="27">
        <v>2.509909297727376</v>
      </c>
      <c r="P76" s="27">
        <f t="shared" si="25"/>
        <v>2.5092894364201577</v>
      </c>
      <c r="Q76" s="23">
        <v>289</v>
      </c>
      <c r="R76" s="23">
        <v>267.47149947081465</v>
      </c>
      <c r="S76" s="23">
        <v>278.52004311780883</v>
      </c>
      <c r="T76" s="23">
        <f t="shared" si="26"/>
        <v>236.26560543562164</v>
      </c>
      <c r="U76" s="28">
        <v>0.16800000000000001</v>
      </c>
      <c r="V76" s="28">
        <v>0.15288691440962704</v>
      </c>
      <c r="W76" s="28">
        <v>0.1654638146233951</v>
      </c>
      <c r="X76" s="28">
        <f t="shared" si="27"/>
        <v>0.1656568878059812</v>
      </c>
      <c r="Y76" s="27">
        <v>11.117568613335701</v>
      </c>
      <c r="Z76" s="27">
        <v>10.559697852291421</v>
      </c>
      <c r="AA76" s="27">
        <v>10.573311689432991</v>
      </c>
      <c r="AB76" s="27">
        <f t="shared" si="28"/>
        <v>10.577933605500423</v>
      </c>
      <c r="AC76" s="23">
        <v>45</v>
      </c>
      <c r="AD76" s="23">
        <v>42.050677993796292</v>
      </c>
      <c r="AE76" s="27">
        <v>47.624029483956384</v>
      </c>
      <c r="AF76" s="33">
        <f t="shared" si="29"/>
        <v>47.513080984528266</v>
      </c>
      <c r="AG76" s="23">
        <v>121</v>
      </c>
      <c r="AH76" s="23">
        <v>140.24021905234878</v>
      </c>
      <c r="AI76" s="23">
        <v>117.96272865122387</v>
      </c>
      <c r="AJ76" s="33">
        <f t="shared" si="30"/>
        <v>117.77400540685858</v>
      </c>
      <c r="AK76" s="23">
        <v>136</v>
      </c>
      <c r="AL76" s="23">
        <v>96.224752014138218</v>
      </c>
      <c r="AM76" s="23">
        <v>101.31398172032701</v>
      </c>
      <c r="AN76" s="33">
        <f t="shared" si="31"/>
        <v>101.30321823895218</v>
      </c>
      <c r="AO76" s="23">
        <v>105</v>
      </c>
      <c r="AP76" s="23">
        <v>100.94511079744089</v>
      </c>
      <c r="AQ76" s="23">
        <v>100.45360216127766</v>
      </c>
      <c r="AR76" s="33">
        <f t="shared" si="32"/>
        <v>100.46370714677995</v>
      </c>
      <c r="AS76" s="23">
        <v>11</v>
      </c>
      <c r="AT76" s="23">
        <v>11.45715220477207</v>
      </c>
      <c r="AU76" s="23">
        <v>12.926351648919203</v>
      </c>
      <c r="AV76" s="33">
        <f t="shared" si="33"/>
        <v>10.78013969510147</v>
      </c>
      <c r="AW76" s="23">
        <v>403</v>
      </c>
      <c r="AX76" s="23">
        <v>379.03598317788317</v>
      </c>
      <c r="AY76" s="23">
        <v>381.84388351436161</v>
      </c>
      <c r="AZ76" s="33">
        <f t="shared" si="34"/>
        <v>381.74502120435653</v>
      </c>
      <c r="BA76" s="23">
        <v>27.6</v>
      </c>
      <c r="BB76" s="23">
        <v>31.119253353939353</v>
      </c>
      <c r="BC76" s="23">
        <v>28.893691015526183</v>
      </c>
      <c r="BD76" s="33">
        <f t="shared" si="35"/>
        <v>28.888300635366424</v>
      </c>
      <c r="BE76" s="23">
        <v>179</v>
      </c>
      <c r="BF76" s="23">
        <v>168.56118328550838</v>
      </c>
      <c r="BG76" s="23">
        <v>168.38078444558639</v>
      </c>
      <c r="BH76" s="33">
        <f t="shared" si="36"/>
        <v>168.34621818645786</v>
      </c>
      <c r="BI76" s="23">
        <v>19</v>
      </c>
      <c r="BJ76" s="23">
        <v>21.895415213563318</v>
      </c>
      <c r="BK76" s="23">
        <v>20.671120017089414</v>
      </c>
      <c r="BL76" s="33">
        <f t="shared" si="37"/>
        <v>20.600189808722675</v>
      </c>
      <c r="BM76" s="6">
        <v>14407</v>
      </c>
      <c r="BN76" s="6">
        <v>245</v>
      </c>
      <c r="BO76" s="6">
        <v>23461</v>
      </c>
      <c r="BP76" s="6">
        <v>277</v>
      </c>
    </row>
    <row r="77" spans="1:68">
      <c r="A77" s="38" t="s">
        <v>77</v>
      </c>
      <c r="C77" s="6" t="s">
        <v>77</v>
      </c>
      <c r="E77" s="28">
        <v>0.52</v>
      </c>
      <c r="F77" s="28">
        <f t="shared" si="21"/>
        <v>0.57478368651314815</v>
      </c>
      <c r="G77" s="28">
        <f t="shared" si="22"/>
        <v>0.55002172146312212</v>
      </c>
      <c r="H77" s="27">
        <f t="shared" si="23"/>
        <v>0.55002172146312212</v>
      </c>
      <c r="I77" s="27">
        <v>11.4</v>
      </c>
      <c r="J77" s="27">
        <v>12.394656029350992</v>
      </c>
      <c r="K77" s="27">
        <v>11.898678608668812</v>
      </c>
      <c r="L77" s="27">
        <f t="shared" si="24"/>
        <v>11.896248875218333</v>
      </c>
      <c r="M77" s="27">
        <v>2.71</v>
      </c>
      <c r="N77" s="27">
        <v>2.8457646629329125</v>
      </c>
      <c r="O77" s="27">
        <v>2.7122986936851174</v>
      </c>
      <c r="P77" s="27">
        <f t="shared" si="25"/>
        <v>2.7114709660314227</v>
      </c>
      <c r="Q77" s="23">
        <v>289</v>
      </c>
      <c r="R77" s="23">
        <v>334.53017177886898</v>
      </c>
      <c r="S77" s="23">
        <v>326.43354547030015</v>
      </c>
      <c r="T77" s="23">
        <f t="shared" si="26"/>
        <v>313.28523641329213</v>
      </c>
      <c r="U77" s="28">
        <v>0.16800000000000001</v>
      </c>
      <c r="V77" s="28">
        <v>0.18307859371109267</v>
      </c>
      <c r="W77" s="28">
        <v>0.17450099412812298</v>
      </c>
      <c r="X77" s="28">
        <f t="shared" si="27"/>
        <v>0.17446006314152424</v>
      </c>
      <c r="Y77" s="27">
        <v>11.117568613335733</v>
      </c>
      <c r="Z77" s="27">
        <v>11.584676306296313</v>
      </c>
      <c r="AA77" s="27">
        <v>11.224351288450009</v>
      </c>
      <c r="AB77" s="27">
        <f t="shared" si="28"/>
        <v>11.223624126949481</v>
      </c>
      <c r="AC77" s="23">
        <v>45</v>
      </c>
      <c r="AD77" s="23">
        <v>49.860262747026951</v>
      </c>
      <c r="AE77" s="27">
        <v>37.54553175867656</v>
      </c>
      <c r="AF77" s="33">
        <f t="shared" si="29"/>
        <v>37.794159199932302</v>
      </c>
      <c r="AG77" s="23">
        <v>121</v>
      </c>
      <c r="AH77" s="23">
        <v>148.94898602861031</v>
      </c>
      <c r="AI77" s="23">
        <v>156.11285127882672</v>
      </c>
      <c r="AJ77" s="33">
        <f t="shared" si="30"/>
        <v>155.55335329517709</v>
      </c>
      <c r="AK77" s="23">
        <v>136</v>
      </c>
      <c r="AL77" s="23">
        <v>110.4711965882683</v>
      </c>
      <c r="AM77" s="23">
        <v>115.89569964056408</v>
      </c>
      <c r="AN77" s="33">
        <f t="shared" si="31"/>
        <v>115.86893619120063</v>
      </c>
      <c r="AO77" s="23">
        <v>105</v>
      </c>
      <c r="AP77" s="23">
        <v>110.12641024726575</v>
      </c>
      <c r="AQ77" s="23">
        <v>115.17611561139198</v>
      </c>
      <c r="AR77" s="33">
        <f t="shared" si="32"/>
        <v>114.98463347834293</v>
      </c>
      <c r="AS77" s="23">
        <v>11</v>
      </c>
      <c r="AT77" s="23">
        <v>10.024332986219624</v>
      </c>
      <c r="AU77" s="23">
        <v>11.880222552018028</v>
      </c>
      <c r="AV77" s="33">
        <f t="shared" si="33"/>
        <v>10.359413776001706</v>
      </c>
      <c r="AW77" s="23">
        <v>403</v>
      </c>
      <c r="AX77" s="23">
        <v>414.52362932858063</v>
      </c>
      <c r="AY77" s="23">
        <v>419.08545976213497</v>
      </c>
      <c r="AZ77" s="33">
        <f t="shared" si="34"/>
        <v>418.95398113067012</v>
      </c>
      <c r="BA77" s="23">
        <v>27.6</v>
      </c>
      <c r="BB77" s="23">
        <v>33.048810005497707</v>
      </c>
      <c r="BC77" s="23">
        <v>30.337973332682104</v>
      </c>
      <c r="BD77" s="33">
        <f t="shared" si="35"/>
        <v>30.328912505176152</v>
      </c>
      <c r="BE77" s="23">
        <v>179</v>
      </c>
      <c r="BF77" s="23">
        <v>194.56564880645226</v>
      </c>
      <c r="BG77" s="23">
        <v>194.45813439406109</v>
      </c>
      <c r="BH77" s="33">
        <f t="shared" si="36"/>
        <v>194.40287059656228</v>
      </c>
      <c r="BI77" s="23">
        <v>19</v>
      </c>
      <c r="BJ77" s="23">
        <v>20.519582469206803</v>
      </c>
      <c r="BK77" s="23">
        <v>19.275497732867702</v>
      </c>
      <c r="BL77" s="33">
        <f t="shared" si="37"/>
        <v>19.215471192812885</v>
      </c>
      <c r="BM77" s="6">
        <v>14362</v>
      </c>
      <c r="BN77" s="6">
        <v>244</v>
      </c>
      <c r="BO77" s="6">
        <v>24650</v>
      </c>
      <c r="BP77" s="6">
        <v>281</v>
      </c>
    </row>
    <row r="78" spans="1:68">
      <c r="A78" s="38" t="s">
        <v>77</v>
      </c>
      <c r="C78" s="6" t="s">
        <v>77</v>
      </c>
      <c r="E78" s="28">
        <v>0.52</v>
      </c>
      <c r="F78" s="28">
        <f t="shared" si="21"/>
        <v>0.5733413676176996</v>
      </c>
      <c r="G78" s="28">
        <f t="shared" si="22"/>
        <v>0.5486067601895821</v>
      </c>
      <c r="H78" s="27">
        <f t="shared" si="23"/>
        <v>0.5486067601895821</v>
      </c>
      <c r="I78" s="27">
        <v>11.4</v>
      </c>
      <c r="J78" s="27">
        <v>12.269426357293245</v>
      </c>
      <c r="K78" s="27">
        <v>11.786104744461682</v>
      </c>
      <c r="L78" s="27">
        <f t="shared" si="24"/>
        <v>11.783847637808915</v>
      </c>
      <c r="M78" s="27">
        <v>2.71</v>
      </c>
      <c r="N78" s="27">
        <v>2.8198792469593474</v>
      </c>
      <c r="O78" s="27">
        <v>2.6884070604954404</v>
      </c>
      <c r="P78" s="27">
        <f t="shared" si="25"/>
        <v>2.6876038710171728</v>
      </c>
      <c r="Q78" s="23">
        <v>289</v>
      </c>
      <c r="R78" s="23">
        <v>289.58322355255012</v>
      </c>
      <c r="S78" s="23">
        <v>294.31889667907478</v>
      </c>
      <c r="T78" s="23">
        <f t="shared" si="26"/>
        <v>261.66182594580295</v>
      </c>
      <c r="U78" s="28">
        <v>0.16800000000000001</v>
      </c>
      <c r="V78" s="28">
        <v>0.16909219625733798</v>
      </c>
      <c r="W78" s="28">
        <v>0.17031449018602812</v>
      </c>
      <c r="X78" s="28">
        <f t="shared" si="27"/>
        <v>0.17038196242150175</v>
      </c>
      <c r="Y78" s="27">
        <v>11.117568613335733</v>
      </c>
      <c r="Z78" s="27">
        <v>11.388514310850731</v>
      </c>
      <c r="AA78" s="27">
        <v>11.099754301695533</v>
      </c>
      <c r="AB78" s="27">
        <f t="shared" si="28"/>
        <v>11.100050855108648</v>
      </c>
      <c r="AC78" s="23">
        <v>45</v>
      </c>
      <c r="AD78" s="23">
        <v>44.271339787038784</v>
      </c>
      <c r="AE78" s="27">
        <v>44.758200436829163</v>
      </c>
      <c r="AF78" s="33">
        <f t="shared" si="29"/>
        <v>44.749497649366148</v>
      </c>
      <c r="AG78" s="23">
        <v>121</v>
      </c>
      <c r="AH78" s="23">
        <v>139.50626290804939</v>
      </c>
      <c r="AI78" s="23">
        <v>114.74751839417729</v>
      </c>
      <c r="AJ78" s="33">
        <f t="shared" si="30"/>
        <v>114.59004324713646</v>
      </c>
      <c r="AK78" s="23">
        <v>136</v>
      </c>
      <c r="AL78" s="23">
        <v>105.89814375012079</v>
      </c>
      <c r="AM78" s="23">
        <v>111.21502537315457</v>
      </c>
      <c r="AN78" s="33">
        <f t="shared" si="31"/>
        <v>111.19339785076858</v>
      </c>
      <c r="AO78" s="23">
        <v>105</v>
      </c>
      <c r="AP78" s="23">
        <v>109.74649407162879</v>
      </c>
      <c r="AQ78" s="23">
        <v>114.56690761896145</v>
      </c>
      <c r="AR78" s="33">
        <f t="shared" si="32"/>
        <v>114.38376702923712</v>
      </c>
      <c r="AS78" s="23">
        <v>11</v>
      </c>
      <c r="AT78" s="23">
        <v>8.5393941402918383</v>
      </c>
      <c r="AU78" s="23">
        <v>10.796039904458816</v>
      </c>
      <c r="AV78" s="33">
        <f t="shared" si="33"/>
        <v>9.9233837083766456</v>
      </c>
      <c r="AW78" s="23">
        <v>403</v>
      </c>
      <c r="AX78" s="23">
        <v>411.51558173279466</v>
      </c>
      <c r="AY78" s="23">
        <v>415.92874338202665</v>
      </c>
      <c r="AZ78" s="33">
        <f t="shared" si="34"/>
        <v>415.80002941539573</v>
      </c>
      <c r="BA78" s="23">
        <v>27.6</v>
      </c>
      <c r="BB78" s="23">
        <v>31.723518586261616</v>
      </c>
      <c r="BC78" s="23">
        <v>29.34598641157497</v>
      </c>
      <c r="BD78" s="33">
        <f t="shared" si="35"/>
        <v>29.33944658409705</v>
      </c>
      <c r="BE78" s="23">
        <v>179</v>
      </c>
      <c r="BF78" s="23">
        <v>176.84439069192754</v>
      </c>
      <c r="BG78" s="23">
        <v>176.68720774273208</v>
      </c>
      <c r="BH78" s="33">
        <f t="shared" si="36"/>
        <v>176.64604869272367</v>
      </c>
      <c r="BI78" s="23">
        <v>19</v>
      </c>
      <c r="BJ78" s="23">
        <v>22.976804398029671</v>
      </c>
      <c r="BK78" s="23">
        <v>21.768063559062938</v>
      </c>
      <c r="BL78" s="33">
        <f t="shared" si="37"/>
        <v>21.688563189074522</v>
      </c>
      <c r="BM78" s="6">
        <v>14613</v>
      </c>
      <c r="BN78" s="6">
        <v>245</v>
      </c>
      <c r="BO78" s="6">
        <v>24615</v>
      </c>
      <c r="BP78" s="6">
        <v>281</v>
      </c>
    </row>
    <row r="79" spans="1:68">
      <c r="A79" s="38" t="s">
        <v>77</v>
      </c>
      <c r="C79" s="6" t="s">
        <v>77</v>
      </c>
      <c r="E79" s="28">
        <v>0.52</v>
      </c>
      <c r="F79" s="28">
        <f t="shared" si="21"/>
        <v>0.51873722625268337</v>
      </c>
      <c r="G79" s="28">
        <f t="shared" si="22"/>
        <v>0.49503833946777132</v>
      </c>
      <c r="H79" s="27">
        <f t="shared" si="23"/>
        <v>0.49503833946777132</v>
      </c>
      <c r="I79" s="27">
        <v>11.4</v>
      </c>
      <c r="J79" s="27">
        <v>11.828006754179324</v>
      </c>
      <c r="K79" s="27">
        <v>11.389295349030249</v>
      </c>
      <c r="L79" s="27">
        <f t="shared" si="24"/>
        <v>11.387646731174748</v>
      </c>
      <c r="M79" s="27">
        <v>2.71</v>
      </c>
      <c r="N79" s="27">
        <v>2.7674993276290132</v>
      </c>
      <c r="O79" s="27">
        <v>2.6400616207148619</v>
      </c>
      <c r="P79" s="27">
        <f t="shared" si="25"/>
        <v>2.6393080849740755</v>
      </c>
      <c r="Q79" s="23">
        <v>289</v>
      </c>
      <c r="R79" s="23">
        <v>305.89446574034145</v>
      </c>
      <c r="S79" s="23">
        <v>305.97329892173491</v>
      </c>
      <c r="T79" s="23">
        <f t="shared" si="26"/>
        <v>280.39595549015132</v>
      </c>
      <c r="U79" s="28">
        <v>0.16800000000000001</v>
      </c>
      <c r="V79" s="28">
        <v>0.16257327482026476</v>
      </c>
      <c r="W79" s="28">
        <v>0.16836320213027595</v>
      </c>
      <c r="X79" s="28">
        <f t="shared" si="27"/>
        <v>0.16848120003474706</v>
      </c>
      <c r="Y79" s="27">
        <v>11.117568613335733</v>
      </c>
      <c r="Z79" s="27">
        <v>11.07737395519962</v>
      </c>
      <c r="AA79" s="27">
        <v>10.902126057326463</v>
      </c>
      <c r="AB79" s="27">
        <f t="shared" si="28"/>
        <v>10.904046365746716</v>
      </c>
      <c r="AC79" s="23">
        <v>45</v>
      </c>
      <c r="AD79" s="23">
        <v>49.467324834845606</v>
      </c>
      <c r="AE79" s="27">
        <v>38.052629636378398</v>
      </c>
      <c r="AF79" s="33">
        <f t="shared" si="29"/>
        <v>38.283165076091485</v>
      </c>
      <c r="AG79" s="23">
        <v>121</v>
      </c>
      <c r="AH79" s="23">
        <v>140.6759885717002</v>
      </c>
      <c r="AI79" s="23">
        <v>119.87168552720232</v>
      </c>
      <c r="AJ79" s="33">
        <f t="shared" si="30"/>
        <v>119.66440944632564</v>
      </c>
      <c r="AK79" s="23">
        <v>136</v>
      </c>
      <c r="AL79" s="23">
        <v>100.88810614952763</v>
      </c>
      <c r="AM79" s="23">
        <v>106.08708241998502</v>
      </c>
      <c r="AN79" s="33">
        <f t="shared" si="31"/>
        <v>106.07108159560173</v>
      </c>
      <c r="AO79" s="23">
        <v>105</v>
      </c>
      <c r="AP79" s="23">
        <v>108.71721681815656</v>
      </c>
      <c r="AQ79" s="23">
        <v>112.91642793567102</v>
      </c>
      <c r="AR79" s="33">
        <f t="shared" si="32"/>
        <v>112.75588643846642</v>
      </c>
      <c r="AS79" s="23">
        <v>11</v>
      </c>
      <c r="AT79" s="23">
        <v>9.6273609854899984</v>
      </c>
      <c r="AU79" s="23">
        <v>11.590385596147286</v>
      </c>
      <c r="AV79" s="33">
        <f t="shared" si="33"/>
        <v>10.242848889307503</v>
      </c>
      <c r="AW79" s="23">
        <v>403</v>
      </c>
      <c r="AX79" s="23">
        <v>395.44420960833412</v>
      </c>
      <c r="AY79" s="23">
        <v>399.06306489104361</v>
      </c>
      <c r="AZ79" s="33">
        <f t="shared" si="34"/>
        <v>398.94912195310485</v>
      </c>
      <c r="BA79" s="23">
        <v>27.6</v>
      </c>
      <c r="BB79" s="23">
        <v>28.334580307865075</v>
      </c>
      <c r="BC79" s="23">
        <v>26.80935001612735</v>
      </c>
      <c r="BD79" s="33">
        <f t="shared" si="35"/>
        <v>26.80925670552174</v>
      </c>
      <c r="BE79" s="23">
        <v>179</v>
      </c>
      <c r="BF79" s="23">
        <v>179.1508209562576</v>
      </c>
      <c r="BG79" s="23">
        <v>179.00010239100882</v>
      </c>
      <c r="BH79" s="33">
        <f t="shared" si="36"/>
        <v>178.95710760133269</v>
      </c>
      <c r="BI79" s="23">
        <v>19</v>
      </c>
      <c r="BJ79" s="23">
        <v>20.183195863357192</v>
      </c>
      <c r="BK79" s="23">
        <v>18.93427264924971</v>
      </c>
      <c r="BL79" s="33">
        <f t="shared" si="37"/>
        <v>18.876912020432876</v>
      </c>
      <c r="BM79" s="6">
        <v>14469</v>
      </c>
      <c r="BN79" s="6">
        <v>245</v>
      </c>
      <c r="BO79" s="6">
        <v>24497</v>
      </c>
      <c r="BP79" s="6">
        <v>280</v>
      </c>
    </row>
    <row r="80" spans="1:68">
      <c r="A80" s="38" t="s">
        <v>77</v>
      </c>
      <c r="C80" s="6" t="s">
        <v>77</v>
      </c>
      <c r="E80" s="28">
        <v>0.52</v>
      </c>
      <c r="F80" s="28">
        <f t="shared" si="21"/>
        <v>0.54340864916283027</v>
      </c>
      <c r="G80" s="28">
        <f t="shared" si="22"/>
        <v>0.51924179966727912</v>
      </c>
      <c r="H80" s="27">
        <f t="shared" si="23"/>
        <v>0.51924179966727912</v>
      </c>
      <c r="I80" s="27">
        <v>11.4</v>
      </c>
      <c r="J80" s="27">
        <v>11.649882646214092</v>
      </c>
      <c r="K80" s="27">
        <v>11.22917260166054</v>
      </c>
      <c r="L80" s="27">
        <f t="shared" si="24"/>
        <v>11.227769524608973</v>
      </c>
      <c r="M80" s="27">
        <v>2.71</v>
      </c>
      <c r="N80" s="27">
        <v>2.7241641077990391</v>
      </c>
      <c r="O80" s="27">
        <v>2.600064226914852</v>
      </c>
      <c r="P80" s="27">
        <f t="shared" si="25"/>
        <v>2.5993517709553382</v>
      </c>
      <c r="Q80" s="23">
        <v>289</v>
      </c>
      <c r="R80" s="23">
        <v>318.6196848453431</v>
      </c>
      <c r="S80" s="23">
        <v>315.06548334081458</v>
      </c>
      <c r="T80" s="23">
        <f t="shared" si="26"/>
        <v>295.01139068807601</v>
      </c>
      <c r="U80" s="28">
        <v>0.16800000000000001</v>
      </c>
      <c r="V80" s="28">
        <v>0.17546981771480233</v>
      </c>
      <c r="W80" s="28">
        <v>0.17222348336752072</v>
      </c>
      <c r="X80" s="28">
        <f t="shared" si="27"/>
        <v>0.17224152509614415</v>
      </c>
      <c r="Y80" s="27">
        <v>11.117568613335733</v>
      </c>
      <c r="Z80" s="27">
        <v>11.016954592214942</v>
      </c>
      <c r="AA80" s="27">
        <v>10.863749252724656</v>
      </c>
      <c r="AB80" s="27">
        <f t="shared" si="28"/>
        <v>10.865984873001416</v>
      </c>
      <c r="AC80" s="23">
        <v>45</v>
      </c>
      <c r="AD80" s="23">
        <v>46.029300930744654</v>
      </c>
      <c r="AE80" s="27">
        <v>42.489500122047318</v>
      </c>
      <c r="AF80" s="33">
        <f t="shared" si="29"/>
        <v>42.561738966170047</v>
      </c>
      <c r="AG80" s="23">
        <v>121</v>
      </c>
      <c r="AH80" s="23">
        <v>140.96938665736766</v>
      </c>
      <c r="AI80" s="23">
        <v>121.15696195926535</v>
      </c>
      <c r="AJ80" s="33">
        <f t="shared" si="30"/>
        <v>120.9371944890778</v>
      </c>
      <c r="AK80" s="23">
        <v>136</v>
      </c>
      <c r="AL80" s="23">
        <v>115.63903294048021</v>
      </c>
      <c r="AM80" s="23">
        <v>121.18515495369805</v>
      </c>
      <c r="AN80" s="33">
        <f t="shared" si="31"/>
        <v>121.15258758492334</v>
      </c>
      <c r="AO80" s="23">
        <v>105</v>
      </c>
      <c r="AP80" s="23">
        <v>106.02219626253785</v>
      </c>
      <c r="AQ80" s="23">
        <v>108.59487447853071</v>
      </c>
      <c r="AR80" s="33">
        <f t="shared" si="32"/>
        <v>108.49350558877812</v>
      </c>
      <c r="AS80" s="23">
        <v>11</v>
      </c>
      <c r="AT80" s="23">
        <v>9.3944765309086051</v>
      </c>
      <c r="AU80" s="23">
        <v>11.420352139728625</v>
      </c>
      <c r="AV80" s="33">
        <f t="shared" si="33"/>
        <v>10.174465854707512</v>
      </c>
      <c r="AW80" s="23">
        <v>403</v>
      </c>
      <c r="AX80" s="23">
        <v>391.97596554692154</v>
      </c>
      <c r="AY80" s="23">
        <v>395.42340744206837</v>
      </c>
      <c r="AZ80" s="33">
        <f t="shared" si="34"/>
        <v>395.3126521306836</v>
      </c>
      <c r="BA80" s="23">
        <v>27.6</v>
      </c>
      <c r="BB80" s="23">
        <v>30.315707144616798</v>
      </c>
      <c r="BC80" s="23">
        <v>28.292232861807321</v>
      </c>
      <c r="BD80" s="33">
        <f t="shared" si="35"/>
        <v>28.288371005855009</v>
      </c>
      <c r="BE80" s="23">
        <v>179</v>
      </c>
      <c r="BF80" s="23">
        <v>177.92023935308401</v>
      </c>
      <c r="BG80" s="23">
        <v>177.76607175576015</v>
      </c>
      <c r="BH80" s="33">
        <f t="shared" si="36"/>
        <v>177.72405641363039</v>
      </c>
      <c r="BI80" s="23">
        <v>19</v>
      </c>
      <c r="BJ80" s="23">
        <v>20.107765208581121</v>
      </c>
      <c r="BK80" s="23">
        <v>18.857757023966961</v>
      </c>
      <c r="BL80" s="33">
        <f t="shared" si="37"/>
        <v>18.800994193715105</v>
      </c>
      <c r="BM80" s="6">
        <v>14463</v>
      </c>
      <c r="BN80" s="6">
        <v>246</v>
      </c>
      <c r="BO80" s="6">
        <v>24140</v>
      </c>
      <c r="BP80" s="6">
        <v>281</v>
      </c>
    </row>
    <row r="81" spans="1:68">
      <c r="A81" s="38" t="s">
        <v>77</v>
      </c>
      <c r="C81" s="6" t="s">
        <v>77</v>
      </c>
      <c r="E81" s="28">
        <v>0.52</v>
      </c>
      <c r="F81" s="28">
        <f t="shared" si="21"/>
        <v>0.58301841290548495</v>
      </c>
      <c r="G81" s="28">
        <f t="shared" si="22"/>
        <v>0.55810025318043088</v>
      </c>
      <c r="H81" s="27">
        <f t="shared" si="23"/>
        <v>0.55810025318043077</v>
      </c>
      <c r="I81" s="27">
        <v>11.4</v>
      </c>
      <c r="J81" s="27">
        <v>12.428223635080423</v>
      </c>
      <c r="K81" s="27">
        <v>11.928853846110947</v>
      </c>
      <c r="L81" s="27">
        <f t="shared" si="24"/>
        <v>11.926377840333883</v>
      </c>
      <c r="M81" s="27">
        <v>2.71</v>
      </c>
      <c r="N81" s="27">
        <v>2.9068864583384313</v>
      </c>
      <c r="O81" s="27">
        <v>2.7687126805113071</v>
      </c>
      <c r="P81" s="27">
        <f t="shared" si="25"/>
        <v>2.7678270122265034</v>
      </c>
      <c r="Q81" s="23">
        <v>289</v>
      </c>
      <c r="R81" s="23">
        <v>323.96719185683253</v>
      </c>
      <c r="S81" s="23">
        <v>318.88628355883782</v>
      </c>
      <c r="T81" s="23">
        <f t="shared" si="26"/>
        <v>301.15322145357942</v>
      </c>
      <c r="U81" s="28">
        <v>0.16800000000000001</v>
      </c>
      <c r="V81" s="28">
        <v>0.17400313866757983</v>
      </c>
      <c r="W81" s="28">
        <v>0.17178446698511865</v>
      </c>
      <c r="X81" s="28">
        <f t="shared" si="27"/>
        <v>0.17181387638257822</v>
      </c>
      <c r="Y81" s="27">
        <v>11.117568613335733</v>
      </c>
      <c r="Z81" s="27">
        <v>11.500133591056336</v>
      </c>
      <c r="AA81" s="27">
        <v>11.170651959245006</v>
      </c>
      <c r="AB81" s="27">
        <f t="shared" si="28"/>
        <v>11.170366002669185</v>
      </c>
      <c r="AC81" s="23">
        <v>45</v>
      </c>
      <c r="AD81" s="23">
        <v>51.021814013911133</v>
      </c>
      <c r="AE81" s="27">
        <v>36.046515847972046</v>
      </c>
      <c r="AF81" s="33">
        <f t="shared" si="29"/>
        <v>36.348624479667464</v>
      </c>
      <c r="AG81" s="23">
        <v>121</v>
      </c>
      <c r="AH81" s="23">
        <v>148.25477811377854</v>
      </c>
      <c r="AI81" s="23">
        <v>153.07176438879117</v>
      </c>
      <c r="AJ81" s="33">
        <f t="shared" si="30"/>
        <v>152.54182222622751</v>
      </c>
      <c r="AK81" s="23">
        <v>136</v>
      </c>
      <c r="AL81" s="23">
        <v>118.32798495578372</v>
      </c>
      <c r="AM81" s="23">
        <v>123.93738829754643</v>
      </c>
      <c r="AN81" s="33">
        <f t="shared" si="31"/>
        <v>123.90180100713839</v>
      </c>
      <c r="AO81" s="23">
        <v>105</v>
      </c>
      <c r="AP81" s="23">
        <v>117.57645812663333</v>
      </c>
      <c r="AQ81" s="23">
        <v>127.12251064048307</v>
      </c>
      <c r="AR81" s="33">
        <f t="shared" si="32"/>
        <v>126.76745322124732</v>
      </c>
      <c r="AS81" s="23">
        <v>11</v>
      </c>
      <c r="AT81" s="23">
        <v>8.6720500279492185</v>
      </c>
      <c r="AU81" s="23">
        <v>10.892894540519492</v>
      </c>
      <c r="AV81" s="33">
        <f t="shared" si="33"/>
        <v>9.9623361243799931</v>
      </c>
      <c r="AW81" s="23">
        <v>403</v>
      </c>
      <c r="AX81" s="23">
        <v>414.27867085476691</v>
      </c>
      <c r="AY81" s="23">
        <v>418.82839453889272</v>
      </c>
      <c r="AZ81" s="33">
        <f t="shared" si="34"/>
        <v>418.69714104617879</v>
      </c>
      <c r="BA81" s="23">
        <v>27.6</v>
      </c>
      <c r="BB81" s="23">
        <v>32.967671667243877</v>
      </c>
      <c r="BC81" s="23">
        <v>30.277240901173148</v>
      </c>
      <c r="BD81" s="33">
        <f t="shared" si="35"/>
        <v>30.268334416893175</v>
      </c>
      <c r="BE81" s="23">
        <v>179</v>
      </c>
      <c r="BF81" s="23">
        <v>184.21983813815123</v>
      </c>
      <c r="BG81" s="23">
        <v>184.0833268410791</v>
      </c>
      <c r="BH81" s="33">
        <f t="shared" si="36"/>
        <v>184.03629750673841</v>
      </c>
      <c r="BI81" s="23">
        <v>19</v>
      </c>
      <c r="BJ81" s="23">
        <v>20.767727243251393</v>
      </c>
      <c r="BK81" s="23">
        <v>19.52721174228515</v>
      </c>
      <c r="BL81" s="33">
        <f t="shared" si="37"/>
        <v>19.465218619939996</v>
      </c>
      <c r="BM81" s="6">
        <v>14023</v>
      </c>
      <c r="BN81" s="6">
        <v>244</v>
      </c>
      <c r="BO81" s="6">
        <v>24453</v>
      </c>
      <c r="BP81" s="6">
        <v>280</v>
      </c>
    </row>
    <row r="82" spans="1:68">
      <c r="A82" s="38" t="s">
        <v>78</v>
      </c>
      <c r="C82" s="6" t="s">
        <v>78</v>
      </c>
      <c r="E82" s="27">
        <v>1.69</v>
      </c>
      <c r="F82" s="27">
        <f t="shared" si="21"/>
        <v>1.6802754091836665</v>
      </c>
      <c r="G82" s="27">
        <f t="shared" si="22"/>
        <v>1.6345446939722066</v>
      </c>
      <c r="H82" s="27">
        <f t="shared" si="23"/>
        <v>1.6345446939722068</v>
      </c>
      <c r="I82" s="27">
        <v>6.95</v>
      </c>
      <c r="J82" s="27">
        <v>7.0001629726256178</v>
      </c>
      <c r="K82" s="27">
        <v>7.0493572069959862</v>
      </c>
      <c r="L82" s="27">
        <f t="shared" si="24"/>
        <v>7.0543636829226939</v>
      </c>
      <c r="M82" s="27">
        <v>2.2400000000000002</v>
      </c>
      <c r="N82" s="27">
        <v>2.4106457729086994</v>
      </c>
      <c r="O82" s="27">
        <v>2.3106941405663162</v>
      </c>
      <c r="P82" s="27">
        <f t="shared" si="25"/>
        <v>2.3102788854672736</v>
      </c>
      <c r="Q82" s="23">
        <v>16</v>
      </c>
      <c r="R82" s="23">
        <v>99.82099890754364</v>
      </c>
      <c r="S82" s="23">
        <v>158.73355798977212</v>
      </c>
      <c r="T82" s="23">
        <f t="shared" si="26"/>
        <v>43.712140802621676</v>
      </c>
      <c r="U82" s="28">
        <v>0.18</v>
      </c>
      <c r="V82" s="28">
        <v>0.19253563229597379</v>
      </c>
      <c r="W82" s="28">
        <v>0.17733173946101211</v>
      </c>
      <c r="X82" s="28">
        <f t="shared" si="27"/>
        <v>0.17721751058213953</v>
      </c>
      <c r="Y82" s="27">
        <v>12.110450823360001</v>
      </c>
      <c r="Z82" s="27">
        <v>12.761604291907906</v>
      </c>
      <c r="AA82" s="27">
        <v>11.971905269541619</v>
      </c>
      <c r="AB82" s="27">
        <f t="shared" si="28"/>
        <v>11.9650360481155</v>
      </c>
      <c r="AC82" s="23">
        <v>37</v>
      </c>
      <c r="AD82" s="23">
        <v>47.505167915077699</v>
      </c>
      <c r="AE82" s="27">
        <v>40.584850577362765</v>
      </c>
      <c r="AF82" s="33">
        <f t="shared" si="29"/>
        <v>40.725042619508756</v>
      </c>
      <c r="AG82" s="23">
        <v>13</v>
      </c>
      <c r="AH82" s="23">
        <v>112.45057840908474</v>
      </c>
      <c r="AI82" s="23">
        <v>-3.7741603030206079</v>
      </c>
      <c r="AJ82" s="33">
        <f t="shared" si="30"/>
        <v>-2.7797428349977054</v>
      </c>
      <c r="AK82" s="23">
        <v>19</v>
      </c>
      <c r="AL82" s="23">
        <v>28.714933763275365</v>
      </c>
      <c r="AM82" s="23">
        <v>32.215399161129817</v>
      </c>
      <c r="AN82" s="33">
        <f t="shared" si="31"/>
        <v>32.280454942961924</v>
      </c>
      <c r="AO82" s="23">
        <v>129.5</v>
      </c>
      <c r="AP82" s="23">
        <v>118.10913427713001</v>
      </c>
      <c r="AQ82" s="23">
        <v>127.97667424042884</v>
      </c>
      <c r="AR82" s="33">
        <f t="shared" si="32"/>
        <v>127.6099212381347</v>
      </c>
      <c r="AS82" s="23">
        <v>47.2</v>
      </c>
      <c r="AT82" s="23">
        <v>55.241098805807468</v>
      </c>
      <c r="AU82" s="23">
        <v>44.893860126914902</v>
      </c>
      <c r="AV82" s="33">
        <f t="shared" si="33"/>
        <v>23.636640317801145</v>
      </c>
      <c r="AW82" s="23">
        <v>330</v>
      </c>
      <c r="AX82" s="23">
        <v>336.40849346612049</v>
      </c>
      <c r="AY82" s="23">
        <v>337.10958635612127</v>
      </c>
      <c r="AZ82" s="33">
        <f t="shared" si="34"/>
        <v>337.04990252252333</v>
      </c>
      <c r="BA82" s="23">
        <v>38</v>
      </c>
      <c r="BB82" s="23">
        <v>42.958537529567479</v>
      </c>
      <c r="BC82" s="23">
        <v>37.755451445744121</v>
      </c>
      <c r="BD82" s="33">
        <f t="shared" si="35"/>
        <v>37.72754010505794</v>
      </c>
      <c r="BE82" s="23">
        <v>190</v>
      </c>
      <c r="BF82" s="23">
        <v>197.55536208108396</v>
      </c>
      <c r="BG82" s="23">
        <v>197.45622713491667</v>
      </c>
      <c r="BH82" s="33">
        <f t="shared" si="36"/>
        <v>197.39858375745052</v>
      </c>
      <c r="BI82" s="23">
        <v>14</v>
      </c>
      <c r="BJ82" s="23">
        <v>14.810598819519367</v>
      </c>
      <c r="BK82" s="23">
        <v>13.484397881201003</v>
      </c>
      <c r="BL82" s="33">
        <f t="shared" si="37"/>
        <v>13.469615840791766</v>
      </c>
      <c r="BM82" s="6">
        <v>14460</v>
      </c>
      <c r="BN82" s="6">
        <v>247</v>
      </c>
      <c r="BO82" s="6">
        <v>23680</v>
      </c>
      <c r="BP82" s="6">
        <v>282</v>
      </c>
    </row>
    <row r="83" spans="1:68">
      <c r="A83" s="38" t="s">
        <v>78</v>
      </c>
      <c r="C83" s="6" t="s">
        <v>78</v>
      </c>
      <c r="E83" s="27">
        <v>1.69</v>
      </c>
      <c r="F83" s="27">
        <f t="shared" si="21"/>
        <v>1.7842729467501799</v>
      </c>
      <c r="G83" s="27">
        <f t="shared" si="22"/>
        <v>1.7365696266445207</v>
      </c>
      <c r="H83" s="27">
        <f t="shared" si="23"/>
        <v>1.7365696266445205</v>
      </c>
      <c r="I83" s="27">
        <v>6.95</v>
      </c>
      <c r="J83" s="27">
        <v>7.1098583574636169</v>
      </c>
      <c r="K83" s="27">
        <v>7.1479666911061681</v>
      </c>
      <c r="L83" s="27">
        <f t="shared" si="24"/>
        <v>7.1528219539641409</v>
      </c>
      <c r="M83" s="27">
        <v>2.2400000000000002</v>
      </c>
      <c r="N83" s="27">
        <v>2.5374775585819296</v>
      </c>
      <c r="O83" s="27">
        <v>2.4277569107065018</v>
      </c>
      <c r="P83" s="27">
        <f t="shared" si="25"/>
        <v>2.4272214249490176</v>
      </c>
      <c r="Q83" s="23">
        <v>16</v>
      </c>
      <c r="R83" s="23">
        <v>92.113861572581101</v>
      </c>
      <c r="S83" s="23">
        <v>153.22679905584454</v>
      </c>
      <c r="T83" s="23">
        <f t="shared" si="26"/>
        <v>34.860177991515627</v>
      </c>
      <c r="U83" s="28">
        <v>0.18</v>
      </c>
      <c r="V83" s="28">
        <v>0.19935076811526337</v>
      </c>
      <c r="W83" s="28">
        <v>0.17937169242729281</v>
      </c>
      <c r="X83" s="28">
        <f t="shared" si="27"/>
        <v>0.17920464203493794</v>
      </c>
      <c r="Y83" s="27">
        <v>12.110450823360001</v>
      </c>
      <c r="Z83" s="27">
        <v>13.193187500263129</v>
      </c>
      <c r="AA83" s="27">
        <v>12.246035674734236</v>
      </c>
      <c r="AB83" s="27">
        <f t="shared" si="28"/>
        <v>12.236914140540463</v>
      </c>
      <c r="AC83" s="23">
        <v>37</v>
      </c>
      <c r="AD83" s="23">
        <v>46.5322450496665</v>
      </c>
      <c r="AE83" s="27">
        <v>41.84043601445827</v>
      </c>
      <c r="AF83" s="33">
        <f t="shared" si="29"/>
        <v>41.935831865052819</v>
      </c>
      <c r="AG83" s="23">
        <v>13</v>
      </c>
      <c r="AH83" s="23">
        <v>117.63970292389256</v>
      </c>
      <c r="AI83" s="23">
        <v>18.957615286960845</v>
      </c>
      <c r="AJ83" s="33">
        <f t="shared" si="30"/>
        <v>19.731106383393126</v>
      </c>
      <c r="AK83" s="23">
        <v>19</v>
      </c>
      <c r="AL83" s="23">
        <v>24.628397781971511</v>
      </c>
      <c r="AM83" s="23">
        <v>28.032691353563688</v>
      </c>
      <c r="AN83" s="33">
        <f t="shared" si="31"/>
        <v>28.102336662596411</v>
      </c>
      <c r="AO83" s="23">
        <v>129.5</v>
      </c>
      <c r="AP83" s="23">
        <v>122.8263619357289</v>
      </c>
      <c r="AQ83" s="23">
        <v>135.54090281509951</v>
      </c>
      <c r="AR83" s="33">
        <f t="shared" si="32"/>
        <v>135.07057707384342</v>
      </c>
      <c r="AS83" s="23">
        <v>47.2</v>
      </c>
      <c r="AT83" s="23">
        <v>61.149838944992027</v>
      </c>
      <c r="AU83" s="23">
        <v>49.20794588567081</v>
      </c>
      <c r="AV83" s="33">
        <f t="shared" si="33"/>
        <v>25.371653425938817</v>
      </c>
      <c r="AW83" s="23">
        <v>330</v>
      </c>
      <c r="AX83" s="23">
        <v>351.6277254684482</v>
      </c>
      <c r="AY83" s="23">
        <v>353.08100882354523</v>
      </c>
      <c r="AZ83" s="33">
        <f t="shared" si="34"/>
        <v>353.00733715425781</v>
      </c>
      <c r="BA83" s="23">
        <v>38</v>
      </c>
      <c r="BB83" s="23">
        <v>43.961930472587746</v>
      </c>
      <c r="BC83" s="23">
        <v>38.506495828707855</v>
      </c>
      <c r="BD83" s="33">
        <f t="shared" si="35"/>
        <v>38.476675810729432</v>
      </c>
      <c r="BE83" s="23">
        <v>190</v>
      </c>
      <c r="BF83" s="23">
        <v>197.34785013041594</v>
      </c>
      <c r="BG83" s="23">
        <v>197.24813357684289</v>
      </c>
      <c r="BH83" s="33">
        <f t="shared" si="36"/>
        <v>197.19065536280053</v>
      </c>
      <c r="BI83" s="23">
        <v>14</v>
      </c>
      <c r="BJ83" s="23">
        <v>14.522135782692086</v>
      </c>
      <c r="BK83" s="23">
        <v>13.191785683954082</v>
      </c>
      <c r="BL83" s="33">
        <f t="shared" si="37"/>
        <v>13.179289753747348</v>
      </c>
      <c r="BM83" s="6">
        <v>14664</v>
      </c>
      <c r="BN83" s="6">
        <v>247</v>
      </c>
      <c r="BO83" s="6">
        <v>24837</v>
      </c>
      <c r="BP83" s="6">
        <v>282</v>
      </c>
    </row>
    <row r="84" spans="1:68">
      <c r="A84" s="38" t="s">
        <v>78</v>
      </c>
      <c r="C84" s="6" t="s">
        <v>78</v>
      </c>
      <c r="E84" s="27">
        <v>1.69</v>
      </c>
      <c r="F84" s="27">
        <f t="shared" si="21"/>
        <v>1.798105434850825</v>
      </c>
      <c r="G84" s="27">
        <f t="shared" si="22"/>
        <v>1.7501397428240151</v>
      </c>
      <c r="H84" s="27">
        <f t="shared" si="23"/>
        <v>1.7501397428240151</v>
      </c>
      <c r="I84" s="27">
        <v>6.95</v>
      </c>
      <c r="J84" s="27">
        <v>7.2224227981988705</v>
      </c>
      <c r="K84" s="27">
        <v>7.2491552820979139</v>
      </c>
      <c r="L84" s="27">
        <f t="shared" si="24"/>
        <v>7.2538553769464151</v>
      </c>
      <c r="M84" s="27">
        <v>2.2400000000000002</v>
      </c>
      <c r="N84" s="27">
        <v>2.5060455147132488</v>
      </c>
      <c r="O84" s="27">
        <v>2.3987458697682662</v>
      </c>
      <c r="P84" s="27">
        <f t="shared" si="25"/>
        <v>2.3982401801325546</v>
      </c>
      <c r="Q84" s="23">
        <v>16</v>
      </c>
      <c r="R84" s="23">
        <v>95.966840178581364</v>
      </c>
      <c r="S84" s="23">
        <v>155.97975692316751</v>
      </c>
      <c r="T84" s="23">
        <f t="shared" si="26"/>
        <v>39.285481687296624</v>
      </c>
      <c r="U84" s="28">
        <v>0.18</v>
      </c>
      <c r="V84" s="28">
        <v>0.20284062727536406</v>
      </c>
      <c r="W84" s="28">
        <v>0.18041630088915198</v>
      </c>
      <c r="X84" s="28">
        <f t="shared" si="27"/>
        <v>0.18022220193201943</v>
      </c>
      <c r="Y84" s="27">
        <v>12.110450823360001</v>
      </c>
      <c r="Z84" s="27">
        <v>13.249613759790213</v>
      </c>
      <c r="AA84" s="27">
        <v>12.281876164095749</v>
      </c>
      <c r="AB84" s="27">
        <f t="shared" si="28"/>
        <v>12.272460156942183</v>
      </c>
      <c r="AC84" s="23">
        <v>37</v>
      </c>
      <c r="AD84" s="23">
        <v>46.690621421438721</v>
      </c>
      <c r="AE84" s="27">
        <v>41.636046670711906</v>
      </c>
      <c r="AF84" s="33">
        <f t="shared" si="29"/>
        <v>41.738734628974349</v>
      </c>
      <c r="AG84" s="23">
        <v>13</v>
      </c>
      <c r="AH84" s="23">
        <v>119.329736468753</v>
      </c>
      <c r="AI84" s="23">
        <v>26.361072878251889</v>
      </c>
      <c r="AJ84" s="33">
        <f t="shared" si="30"/>
        <v>27.062610993431463</v>
      </c>
      <c r="AK84" s="23">
        <v>19</v>
      </c>
      <c r="AL84" s="23">
        <v>15.959919620241523</v>
      </c>
      <c r="AM84" s="23">
        <v>19.160210736075999</v>
      </c>
      <c r="AN84" s="33">
        <f t="shared" si="31"/>
        <v>19.239591482773591</v>
      </c>
      <c r="AO84" s="23">
        <v>129.5</v>
      </c>
      <c r="AP84" s="23">
        <v>115.12848464182926</v>
      </c>
      <c r="AQ84" s="23">
        <v>123.19710522782783</v>
      </c>
      <c r="AR84" s="33">
        <f t="shared" si="32"/>
        <v>122.89579618307751</v>
      </c>
      <c r="AS84" s="23">
        <v>47.2</v>
      </c>
      <c r="AT84" s="23">
        <v>62.74560215217231</v>
      </c>
      <c r="AU84" s="23">
        <v>50.373043548502395</v>
      </c>
      <c r="AV84" s="33">
        <f t="shared" si="33"/>
        <v>25.8402254085821</v>
      </c>
      <c r="AW84" s="23">
        <v>330</v>
      </c>
      <c r="AX84" s="23">
        <v>350.51210494627372</v>
      </c>
      <c r="AY84" s="23">
        <v>351.91025022874544</v>
      </c>
      <c r="AZ84" s="33">
        <f t="shared" si="34"/>
        <v>351.83760391451898</v>
      </c>
      <c r="BA84" s="23">
        <v>38</v>
      </c>
      <c r="BB84" s="23">
        <v>42.076003241236222</v>
      </c>
      <c r="BC84" s="23">
        <v>37.094870339772861</v>
      </c>
      <c r="BD84" s="33">
        <f t="shared" si="35"/>
        <v>37.068637776247172</v>
      </c>
      <c r="BE84" s="23">
        <v>190</v>
      </c>
      <c r="BF84" s="23">
        <v>194.65998031154965</v>
      </c>
      <c r="BG84" s="23">
        <v>194.55273028827818</v>
      </c>
      <c r="BH84" s="33">
        <f t="shared" si="36"/>
        <v>194.4973914102151</v>
      </c>
      <c r="BI84" s="23">
        <v>14</v>
      </c>
      <c r="BJ84" s="23">
        <v>12.696758323456621</v>
      </c>
      <c r="BK84" s="23">
        <v>11.340152576896052</v>
      </c>
      <c r="BL84" s="33">
        <f t="shared" si="37"/>
        <v>11.342123020193808</v>
      </c>
      <c r="BM84" s="6">
        <v>14273</v>
      </c>
      <c r="BN84" s="6">
        <v>247</v>
      </c>
      <c r="BO84" s="6">
        <v>24211</v>
      </c>
      <c r="BP84" s="6">
        <v>282</v>
      </c>
    </row>
    <row r="85" spans="1:68">
      <c r="A85" s="38" t="s">
        <v>78</v>
      </c>
      <c r="C85" s="6" t="s">
        <v>78</v>
      </c>
      <c r="E85" s="27">
        <v>1.69</v>
      </c>
      <c r="F85" s="27">
        <f t="shared" si="21"/>
        <v>1.6377350300173867</v>
      </c>
      <c r="G85" s="27">
        <f t="shared" si="22"/>
        <v>1.5928112123739662</v>
      </c>
      <c r="H85" s="27">
        <f t="shared" si="23"/>
        <v>1.5928112123739662</v>
      </c>
      <c r="I85" s="27">
        <v>6.95</v>
      </c>
      <c r="J85" s="27">
        <v>6.8102357475459199</v>
      </c>
      <c r="K85" s="27">
        <v>6.8786241746879613</v>
      </c>
      <c r="L85" s="27">
        <f t="shared" si="24"/>
        <v>6.883892461798272</v>
      </c>
      <c r="M85" s="27">
        <v>2.2400000000000002</v>
      </c>
      <c r="N85" s="27">
        <v>2.3844260069929661</v>
      </c>
      <c r="O85" s="27">
        <v>2.2864939102042614</v>
      </c>
      <c r="P85" s="27">
        <f t="shared" si="25"/>
        <v>2.2861035102289042</v>
      </c>
      <c r="Q85" s="23">
        <v>16</v>
      </c>
      <c r="R85" s="23">
        <v>96.556445001945235</v>
      </c>
      <c r="S85" s="23">
        <v>156.40103028154107</v>
      </c>
      <c r="T85" s="23">
        <f t="shared" si="26"/>
        <v>39.962666969306554</v>
      </c>
      <c r="U85" s="28">
        <v>0.18</v>
      </c>
      <c r="V85" s="28">
        <v>0.18872347728883643</v>
      </c>
      <c r="W85" s="28">
        <v>0.17619065920657012</v>
      </c>
      <c r="X85" s="28">
        <f t="shared" si="27"/>
        <v>0.17610597688442733</v>
      </c>
      <c r="Y85" s="27">
        <v>12.110450823360001</v>
      </c>
      <c r="Z85" s="27">
        <v>12.435159001527881</v>
      </c>
      <c r="AA85" s="27">
        <v>11.764555729539492</v>
      </c>
      <c r="AB85" s="27">
        <f t="shared" si="28"/>
        <v>11.759390135319499</v>
      </c>
      <c r="AC85" s="23">
        <v>37</v>
      </c>
      <c r="AD85" s="23">
        <v>47.343712334861173</v>
      </c>
      <c r="AE85" s="27">
        <v>40.793213729740721</v>
      </c>
      <c r="AF85" s="33">
        <f t="shared" si="29"/>
        <v>40.925971888528075</v>
      </c>
      <c r="AG85" s="23">
        <v>13</v>
      </c>
      <c r="AH85" s="23">
        <v>114.09109825991936</v>
      </c>
      <c r="AI85" s="23">
        <v>3.4123947687771761</v>
      </c>
      <c r="AJ85" s="33">
        <f t="shared" si="30"/>
        <v>4.3369672953011218</v>
      </c>
      <c r="AK85" s="23">
        <v>19</v>
      </c>
      <c r="AL85" s="23">
        <v>17.720054336421246</v>
      </c>
      <c r="AM85" s="23">
        <v>20.961768156202798</v>
      </c>
      <c r="AN85" s="33">
        <f t="shared" si="31"/>
        <v>21.039172122029349</v>
      </c>
      <c r="AO85" s="23">
        <v>129.5</v>
      </c>
      <c r="AP85" s="23">
        <v>104.53623547209907</v>
      </c>
      <c r="AQ85" s="23">
        <v>106.21208783235561</v>
      </c>
      <c r="AR85" s="33">
        <f t="shared" si="32"/>
        <v>106.14334510360145</v>
      </c>
      <c r="AS85" s="23">
        <v>47.2</v>
      </c>
      <c r="AT85" s="23">
        <v>56.92033119583143</v>
      </c>
      <c r="AU85" s="23">
        <v>46.119900258787041</v>
      </c>
      <c r="AV85" s="33">
        <f t="shared" si="33"/>
        <v>24.129721776736822</v>
      </c>
      <c r="AW85" s="23">
        <v>330</v>
      </c>
      <c r="AX85" s="23">
        <v>323.35809518583869</v>
      </c>
      <c r="AY85" s="23">
        <v>323.41418935641428</v>
      </c>
      <c r="AZ85" s="33">
        <f t="shared" si="34"/>
        <v>323.36650000629595</v>
      </c>
      <c r="BA85" s="23">
        <v>38</v>
      </c>
      <c r="BB85" s="23">
        <v>39.482789451070296</v>
      </c>
      <c r="BC85" s="23">
        <v>35.153837502661432</v>
      </c>
      <c r="BD85" s="33">
        <f t="shared" si="35"/>
        <v>35.132537810459596</v>
      </c>
      <c r="BE85" s="23">
        <v>190</v>
      </c>
      <c r="BF85" s="23">
        <v>181.97327429033362</v>
      </c>
      <c r="BG85" s="23">
        <v>181.8304664008617</v>
      </c>
      <c r="BH85" s="33">
        <f t="shared" si="36"/>
        <v>181.78522515716273</v>
      </c>
      <c r="BI85" s="23">
        <v>14</v>
      </c>
      <c r="BJ85" s="23">
        <v>12.531050202328286</v>
      </c>
      <c r="BK85" s="23">
        <v>11.172060962946727</v>
      </c>
      <c r="BL85" s="33">
        <f t="shared" si="37"/>
        <v>11.175344666447652</v>
      </c>
      <c r="BM85" s="6">
        <v>14828</v>
      </c>
      <c r="BN85" s="6">
        <v>247</v>
      </c>
      <c r="BO85" s="6">
        <v>23630</v>
      </c>
      <c r="BP85" s="6">
        <v>281</v>
      </c>
    </row>
    <row r="86" spans="1:68">
      <c r="A86" s="38" t="s">
        <v>78</v>
      </c>
      <c r="C86" s="6" t="s">
        <v>78</v>
      </c>
      <c r="E86" s="27">
        <v>1.69</v>
      </c>
      <c r="F86" s="27">
        <f t="shared" si="21"/>
        <v>1.7152047448895429</v>
      </c>
      <c r="G86" s="27">
        <f t="shared" si="22"/>
        <v>1.6688114968895498</v>
      </c>
      <c r="H86" s="27">
        <f t="shared" si="23"/>
        <v>1.6688114968895498</v>
      </c>
      <c r="I86" s="27">
        <v>6.95</v>
      </c>
      <c r="J86" s="27">
        <v>6.8947848900554405</v>
      </c>
      <c r="K86" s="27">
        <v>6.9546287152357227</v>
      </c>
      <c r="L86" s="27">
        <f t="shared" si="24"/>
        <v>6.9597804529094587</v>
      </c>
      <c r="M86" s="27">
        <v>2.2400000000000002</v>
      </c>
      <c r="N86" s="27">
        <v>2.4476893876995955</v>
      </c>
      <c r="O86" s="27">
        <v>2.3448845301473686</v>
      </c>
      <c r="P86" s="27">
        <f t="shared" si="25"/>
        <v>2.3444341594172262</v>
      </c>
      <c r="Q86" s="23">
        <v>16</v>
      </c>
      <c r="R86" s="23">
        <v>74.505159875947797</v>
      </c>
      <c r="S86" s="23">
        <v>140.64536042714352</v>
      </c>
      <c r="T86" s="23">
        <f t="shared" si="26"/>
        <v>14.635863074566629</v>
      </c>
      <c r="U86" s="28">
        <v>0.18</v>
      </c>
      <c r="V86" s="28">
        <v>0.19797364505710957</v>
      </c>
      <c r="W86" s="28">
        <v>0.17895948255475247</v>
      </c>
      <c r="X86" s="28">
        <f t="shared" si="27"/>
        <v>0.17880310571698432</v>
      </c>
      <c r="Y86" s="27">
        <v>12.110450823360001</v>
      </c>
      <c r="Z86" s="27">
        <v>12.807276242444672</v>
      </c>
      <c r="AA86" s="27">
        <v>12.000914902132042</v>
      </c>
      <c r="AB86" s="27">
        <f t="shared" si="28"/>
        <v>11.993807331494631</v>
      </c>
      <c r="AC86" s="23">
        <v>37</v>
      </c>
      <c r="AD86" s="23">
        <v>46.411658472042028</v>
      </c>
      <c r="AE86" s="27">
        <v>41.9960565226786</v>
      </c>
      <c r="AF86" s="33">
        <f t="shared" si="29"/>
        <v>42.085900217370721</v>
      </c>
      <c r="AG86" s="23">
        <v>13</v>
      </c>
      <c r="AH86" s="23">
        <v>118.7760402246796</v>
      </c>
      <c r="AI86" s="23">
        <v>23.935519448309151</v>
      </c>
      <c r="AJ86" s="33">
        <f t="shared" si="30"/>
        <v>24.660631116564446</v>
      </c>
      <c r="AK86" s="23">
        <v>19</v>
      </c>
      <c r="AL86" s="23">
        <v>21.355184364265796</v>
      </c>
      <c r="AM86" s="23">
        <v>24.682446701196852</v>
      </c>
      <c r="AN86" s="33">
        <f t="shared" si="31"/>
        <v>24.755768107071184</v>
      </c>
      <c r="AO86" s="23">
        <v>129.5</v>
      </c>
      <c r="AP86" s="23">
        <v>116.44666460508408</v>
      </c>
      <c r="AQ86" s="23">
        <v>125.31084983933384</v>
      </c>
      <c r="AR86" s="33">
        <f t="shared" si="32"/>
        <v>124.98059847525526</v>
      </c>
      <c r="AS86" s="23">
        <v>47.2</v>
      </c>
      <c r="AT86" s="23">
        <v>55.624407938873844</v>
      </c>
      <c r="AU86" s="23">
        <v>45.173721558152423</v>
      </c>
      <c r="AV86" s="33">
        <f t="shared" si="33"/>
        <v>23.749193307892668</v>
      </c>
      <c r="AW86" s="23">
        <v>330</v>
      </c>
      <c r="AX86" s="23">
        <v>336.03723311608013</v>
      </c>
      <c r="AY86" s="23">
        <v>336.71997695303241</v>
      </c>
      <c r="AZ86" s="33">
        <f t="shared" si="34"/>
        <v>336.66063434090819</v>
      </c>
      <c r="BA86" s="23">
        <v>38</v>
      </c>
      <c r="BB86" s="23">
        <v>41.480225019944129</v>
      </c>
      <c r="BC86" s="23">
        <v>36.648927511784969</v>
      </c>
      <c r="BD86" s="33">
        <f t="shared" si="35"/>
        <v>36.623828251388524</v>
      </c>
      <c r="BE86" s="23">
        <v>190</v>
      </c>
      <c r="BF86" s="23">
        <v>191.63616777346539</v>
      </c>
      <c r="BG86" s="23">
        <v>191.52044271171943</v>
      </c>
      <c r="BH86" s="33">
        <f t="shared" si="36"/>
        <v>191.46751055399369</v>
      </c>
      <c r="BI86" s="23">
        <v>14</v>
      </c>
      <c r="BJ86" s="23">
        <v>11.170601193138717</v>
      </c>
      <c r="BK86" s="23">
        <v>9.7920436886374613</v>
      </c>
      <c r="BL86" s="33">
        <f t="shared" si="37"/>
        <v>9.8061091421820166</v>
      </c>
      <c r="BM86" s="6">
        <v>14696</v>
      </c>
      <c r="BN86" s="6">
        <v>8</v>
      </c>
      <c r="BO86" s="6">
        <v>24192</v>
      </c>
      <c r="BP86" s="6">
        <v>9</v>
      </c>
    </row>
    <row r="87" spans="1:68">
      <c r="A87" s="38" t="s">
        <v>78</v>
      </c>
      <c r="C87" s="6" t="s">
        <v>78</v>
      </c>
      <c r="E87" s="27">
        <v>1.69</v>
      </c>
      <c r="F87" s="27">
        <f t="shared" si="21"/>
        <v>1.6834406785854672</v>
      </c>
      <c r="G87" s="27">
        <f t="shared" si="22"/>
        <v>1.6376499251648386</v>
      </c>
      <c r="H87" s="27">
        <f t="shared" si="23"/>
        <v>1.6376499251648386</v>
      </c>
      <c r="I87" s="27">
        <v>6.95</v>
      </c>
      <c r="J87" s="27">
        <v>6.8897579105927758</v>
      </c>
      <c r="K87" s="27">
        <v>6.9501097662190627</v>
      </c>
      <c r="L87" s="27">
        <f t="shared" si="24"/>
        <v>6.9552684334914527</v>
      </c>
      <c r="M87" s="27">
        <v>2.2400000000000002</v>
      </c>
      <c r="N87" s="27">
        <v>2.47657008924747</v>
      </c>
      <c r="O87" s="27">
        <v>2.3715407418283787</v>
      </c>
      <c r="P87" s="27">
        <f t="shared" si="25"/>
        <v>2.3710629935308156</v>
      </c>
      <c r="Q87" s="23">
        <v>16</v>
      </c>
      <c r="R87" s="23">
        <v>92.117127036515726</v>
      </c>
      <c r="S87" s="23">
        <v>153.2291322337696</v>
      </c>
      <c r="T87" s="23">
        <f t="shared" si="26"/>
        <v>34.863928510554558</v>
      </c>
      <c r="U87" s="28">
        <v>0.18</v>
      </c>
      <c r="V87" s="28">
        <v>0.19478055968868394</v>
      </c>
      <c r="W87" s="28">
        <v>0.178003706449679</v>
      </c>
      <c r="X87" s="28">
        <f t="shared" si="27"/>
        <v>0.17787207799643473</v>
      </c>
      <c r="Y87" s="27">
        <v>12.110450823360029</v>
      </c>
      <c r="Z87" s="27">
        <v>12.777276363741144</v>
      </c>
      <c r="AA87" s="27">
        <v>11.981859761094306</v>
      </c>
      <c r="AB87" s="27">
        <f t="shared" si="28"/>
        <v>11.974908751482728</v>
      </c>
      <c r="AC87" s="23">
        <v>37</v>
      </c>
      <c r="AD87" s="23">
        <v>46.609641297795804</v>
      </c>
      <c r="AE87" s="27">
        <v>41.740553890713635</v>
      </c>
      <c r="AF87" s="33">
        <f t="shared" si="29"/>
        <v>41.839513289128696</v>
      </c>
      <c r="AG87" s="23">
        <v>13</v>
      </c>
      <c r="AH87" s="23">
        <v>119.80542504931378</v>
      </c>
      <c r="AI87" s="23">
        <v>28.444901476538121</v>
      </c>
      <c r="AJ87" s="33">
        <f t="shared" si="30"/>
        <v>29.126187205826568</v>
      </c>
      <c r="AK87" s="23">
        <v>19</v>
      </c>
      <c r="AL87" s="23">
        <v>22.692039673670966</v>
      </c>
      <c r="AM87" s="23">
        <v>26.050763330688795</v>
      </c>
      <c r="AN87" s="33">
        <f t="shared" si="31"/>
        <v>26.122583334438225</v>
      </c>
      <c r="AO87" s="23">
        <v>129.5</v>
      </c>
      <c r="AP87" s="23">
        <v>116.11322753494561</v>
      </c>
      <c r="AQ87" s="23">
        <v>124.77617261017822</v>
      </c>
      <c r="AR87" s="33">
        <f t="shared" si="32"/>
        <v>124.45324228148847</v>
      </c>
      <c r="AS87" s="23">
        <v>47.2</v>
      </c>
      <c r="AT87" s="23">
        <v>57.581930853250597</v>
      </c>
      <c r="AU87" s="23">
        <v>46.602946998504336</v>
      </c>
      <c r="AV87" s="33">
        <f t="shared" si="33"/>
        <v>24.323990614242348</v>
      </c>
      <c r="AW87" s="23">
        <v>330</v>
      </c>
      <c r="AX87" s="23">
        <v>335.32422793574409</v>
      </c>
      <c r="AY87" s="23">
        <v>335.97173243222693</v>
      </c>
      <c r="AZ87" s="33">
        <f t="shared" si="34"/>
        <v>335.91304513564739</v>
      </c>
      <c r="BA87" s="23">
        <v>38</v>
      </c>
      <c r="BB87" s="23">
        <v>41.300486288849008</v>
      </c>
      <c r="BC87" s="23">
        <v>36.51439221798104</v>
      </c>
      <c r="BD87" s="33">
        <f t="shared" si="35"/>
        <v>36.489634860761171</v>
      </c>
      <c r="BE87" s="23">
        <v>190</v>
      </c>
      <c r="BF87" s="23">
        <v>194.55392556109763</v>
      </c>
      <c r="BG87" s="23">
        <v>194.44637829119492</v>
      </c>
      <c r="BH87" s="33">
        <f t="shared" si="36"/>
        <v>194.39112382449051</v>
      </c>
      <c r="BI87" s="23">
        <v>14</v>
      </c>
      <c r="BJ87" s="23">
        <v>15.06945166470568</v>
      </c>
      <c r="BK87" s="23">
        <v>13.74697398324397</v>
      </c>
      <c r="BL87" s="33">
        <f t="shared" si="37"/>
        <v>13.730140497572153</v>
      </c>
      <c r="BM87" s="6">
        <v>14714</v>
      </c>
      <c r="BN87" s="6">
        <v>246</v>
      </c>
      <c r="BO87" s="6">
        <v>24271</v>
      </c>
      <c r="BP87" s="6">
        <v>282</v>
      </c>
    </row>
    <row r="88" spans="1:68">
      <c r="A88" s="38" t="s">
        <v>78</v>
      </c>
      <c r="C88" s="6" t="s">
        <v>78</v>
      </c>
      <c r="E88" s="27">
        <v>1.69</v>
      </c>
      <c r="F88" s="27">
        <f t="shared" si="21"/>
        <v>1.7878133900730171</v>
      </c>
      <c r="G88" s="27">
        <f t="shared" si="22"/>
        <v>1.7400429155328427</v>
      </c>
      <c r="H88" s="27">
        <f t="shared" si="23"/>
        <v>1.7400429155328432</v>
      </c>
      <c r="I88" s="27">
        <v>6.95</v>
      </c>
      <c r="J88" s="27">
        <v>7.1848604256136204</v>
      </c>
      <c r="K88" s="27">
        <v>7.2153889920388004</v>
      </c>
      <c r="L88" s="27">
        <f t="shared" si="24"/>
        <v>7.2201408659264636</v>
      </c>
      <c r="M88" s="27">
        <v>2.2400000000000002</v>
      </c>
      <c r="N88" s="27">
        <v>2.6315968706438841</v>
      </c>
      <c r="O88" s="27">
        <v>2.5146268332198334</v>
      </c>
      <c r="P88" s="27">
        <f t="shared" si="25"/>
        <v>2.5140021267137715</v>
      </c>
      <c r="Q88" s="23">
        <v>16</v>
      </c>
      <c r="R88" s="23">
        <v>33.783759007965848</v>
      </c>
      <c r="S88" s="23">
        <v>111.54987032674599</v>
      </c>
      <c r="T88" s="23">
        <f t="shared" si="26"/>
        <v>-32.134333229619031</v>
      </c>
      <c r="U88" s="28">
        <v>0.18</v>
      </c>
      <c r="V88" s="28">
        <v>0.20386577269925907</v>
      </c>
      <c r="W88" s="28">
        <v>0.1807231544139819</v>
      </c>
      <c r="X88" s="28">
        <f t="shared" si="27"/>
        <v>0.18052110994640536</v>
      </c>
      <c r="Y88" s="27">
        <v>12.110450823360029</v>
      </c>
      <c r="Z88" s="27">
        <v>13.307139522302991</v>
      </c>
      <c r="AA88" s="27">
        <v>12.318415029096407</v>
      </c>
      <c r="AB88" s="27">
        <f t="shared" si="28"/>
        <v>12.308698810982662</v>
      </c>
      <c r="AC88" s="23">
        <v>37</v>
      </c>
      <c r="AD88" s="23">
        <v>48.397150661759788</v>
      </c>
      <c r="AE88" s="27">
        <v>39.433720732756704</v>
      </c>
      <c r="AF88" s="33">
        <f t="shared" si="29"/>
        <v>39.614982248549083</v>
      </c>
      <c r="AG88" s="23">
        <v>13</v>
      </c>
      <c r="AH88" s="23">
        <v>118.76544922326168</v>
      </c>
      <c r="AI88" s="23">
        <v>23.88912390185078</v>
      </c>
      <c r="AJ88" s="33">
        <f t="shared" si="30"/>
        <v>24.614686480757314</v>
      </c>
      <c r="AK88" s="23">
        <v>19</v>
      </c>
      <c r="AL88" s="23">
        <v>25.656698855204773</v>
      </c>
      <c r="AM88" s="23">
        <v>29.085192285213161</v>
      </c>
      <c r="AN88" s="33">
        <f t="shared" si="31"/>
        <v>29.153682724750642</v>
      </c>
      <c r="AO88" s="23">
        <v>129.5</v>
      </c>
      <c r="AP88" s="23">
        <v>117.6899044590367</v>
      </c>
      <c r="AQ88" s="23">
        <v>127.30442553867393</v>
      </c>
      <c r="AR88" s="33">
        <f t="shared" si="32"/>
        <v>126.94687726077653</v>
      </c>
      <c r="AS88" s="23">
        <v>47.2</v>
      </c>
      <c r="AT88" s="23">
        <v>58.215540527711319</v>
      </c>
      <c r="AU88" s="23">
        <v>47.065557708877904</v>
      </c>
      <c r="AV88" s="33">
        <f t="shared" si="33"/>
        <v>24.510040612166932</v>
      </c>
      <c r="AW88" s="23">
        <v>330</v>
      </c>
      <c r="AX88" s="23">
        <v>347.21971676447436</v>
      </c>
      <c r="AY88" s="23">
        <v>348.45514010425109</v>
      </c>
      <c r="AZ88" s="33">
        <f t="shared" si="34"/>
        <v>348.38551978929348</v>
      </c>
      <c r="BA88" s="23">
        <v>38</v>
      </c>
      <c r="BB88" s="23">
        <v>43.240671835877464</v>
      </c>
      <c r="BC88" s="23">
        <v>37.966630313872962</v>
      </c>
      <c r="BD88" s="33">
        <f t="shared" si="35"/>
        <v>37.938182290775799</v>
      </c>
      <c r="BE88" s="23">
        <v>190</v>
      </c>
      <c r="BF88" s="23">
        <v>194.87016592429856</v>
      </c>
      <c r="BG88" s="23">
        <v>194.76350500208162</v>
      </c>
      <c r="BH88" s="33">
        <f t="shared" si="36"/>
        <v>194.70799883256689</v>
      </c>
      <c r="BI88" s="23">
        <v>14</v>
      </c>
      <c r="BJ88" s="23">
        <v>14.460463033005921</v>
      </c>
      <c r="BK88" s="23">
        <v>13.12922585308489</v>
      </c>
      <c r="BL88" s="33">
        <f t="shared" si="37"/>
        <v>13.117218688107229</v>
      </c>
      <c r="BM88" s="6">
        <v>14233</v>
      </c>
      <c r="BN88" s="6">
        <v>245</v>
      </c>
      <c r="BO88" s="6">
        <v>24396</v>
      </c>
      <c r="BP88" s="6">
        <v>282</v>
      </c>
    </row>
    <row r="89" spans="1:68">
      <c r="A89" s="38" t="s">
        <v>78</v>
      </c>
      <c r="C89" s="6" t="s">
        <v>78</v>
      </c>
      <c r="E89" s="27">
        <v>1.69</v>
      </c>
      <c r="F89" s="27">
        <f t="shared" si="21"/>
        <v>1.8959004252218208</v>
      </c>
      <c r="G89" s="27">
        <f t="shared" si="22"/>
        <v>1.8460797769994317</v>
      </c>
      <c r="H89" s="27">
        <f t="shared" si="23"/>
        <v>1.8460797769994315</v>
      </c>
      <c r="I89" s="27">
        <v>6.95</v>
      </c>
      <c r="J89" s="27">
        <v>6.7999090742496664</v>
      </c>
      <c r="K89" s="27">
        <v>6.8693411230096997</v>
      </c>
      <c r="L89" s="27">
        <f t="shared" si="24"/>
        <v>6.8746236452490548</v>
      </c>
      <c r="M89" s="27">
        <v>2.2400000000000002</v>
      </c>
      <c r="N89" s="27">
        <v>2.3929652125606498</v>
      </c>
      <c r="O89" s="27">
        <v>2.2943753971142145</v>
      </c>
      <c r="P89" s="27">
        <f t="shared" si="25"/>
        <v>2.2939769023674828</v>
      </c>
      <c r="Q89" s="23">
        <v>16</v>
      </c>
      <c r="R89" s="23">
        <v>119.18697766149623</v>
      </c>
      <c r="S89" s="23">
        <v>172.57057319823394</v>
      </c>
      <c r="T89" s="23">
        <f t="shared" si="26"/>
        <v>65.954760374612277</v>
      </c>
      <c r="U89" s="28">
        <v>0.18</v>
      </c>
      <c r="V89" s="28">
        <v>0.18015392620657075</v>
      </c>
      <c r="W89" s="28">
        <v>0.17362556269000734</v>
      </c>
      <c r="X89" s="28">
        <f t="shared" si="27"/>
        <v>0.17360729968363925</v>
      </c>
      <c r="Y89" s="27">
        <v>12.110450823360029</v>
      </c>
      <c r="Z89" s="27">
        <v>12.717541814493289</v>
      </c>
      <c r="AA89" s="27">
        <v>11.943917932329191</v>
      </c>
      <c r="AB89" s="27">
        <f t="shared" si="28"/>
        <v>11.937278660721629</v>
      </c>
      <c r="AC89" s="23">
        <v>37</v>
      </c>
      <c r="AD89" s="23">
        <v>48.114688747529861</v>
      </c>
      <c r="AE89" s="27">
        <v>39.798246101261967</v>
      </c>
      <c r="AF89" s="33">
        <f t="shared" si="29"/>
        <v>39.966502250991255</v>
      </c>
      <c r="AG89" s="23">
        <v>13</v>
      </c>
      <c r="AH89" s="23">
        <v>122.17649196901667</v>
      </c>
      <c r="AI89" s="23">
        <v>38.831732814600741</v>
      </c>
      <c r="AJ89" s="33">
        <f t="shared" si="30"/>
        <v>39.412070646055213</v>
      </c>
      <c r="AK89" s="23">
        <v>19</v>
      </c>
      <c r="AL89" s="23">
        <v>27.252034059870656</v>
      </c>
      <c r="AM89" s="23">
        <v>30.718071830816001</v>
      </c>
      <c r="AN89" s="33">
        <f t="shared" si="31"/>
        <v>30.784770573339326</v>
      </c>
      <c r="AO89" s="23">
        <v>129.5</v>
      </c>
      <c r="AP89" s="23">
        <v>115.34481611280225</v>
      </c>
      <c r="AQ89" s="23">
        <v>123.54399980505933</v>
      </c>
      <c r="AR89" s="33">
        <f t="shared" si="32"/>
        <v>123.23794092744227</v>
      </c>
      <c r="AS89" s="23">
        <v>47.2</v>
      </c>
      <c r="AT89" s="23">
        <v>59.938209379882153</v>
      </c>
      <c r="AU89" s="23">
        <v>48.323311644089586</v>
      </c>
      <c r="AV89" s="33">
        <f t="shared" si="33"/>
        <v>25.015876538116011</v>
      </c>
      <c r="AW89" s="23">
        <v>330</v>
      </c>
      <c r="AX89" s="23">
        <v>329.62248589250441</v>
      </c>
      <c r="AY89" s="23">
        <v>329.98818931001648</v>
      </c>
      <c r="AZ89" s="33">
        <f t="shared" si="34"/>
        <v>329.93474242443989</v>
      </c>
      <c r="BA89" s="23">
        <v>38</v>
      </c>
      <c r="BB89" s="23">
        <v>42.973007857096306</v>
      </c>
      <c r="BC89" s="23">
        <v>37.766282554619032</v>
      </c>
      <c r="BD89" s="33">
        <f t="shared" si="35"/>
        <v>37.738343688140716</v>
      </c>
      <c r="BE89" s="23">
        <v>190</v>
      </c>
      <c r="BF89" s="23">
        <v>189.0689593559413</v>
      </c>
      <c r="BG89" s="23">
        <v>188.94603901015026</v>
      </c>
      <c r="BH89" s="33">
        <f t="shared" si="36"/>
        <v>188.89515015128342</v>
      </c>
      <c r="BI89" s="23">
        <v>14</v>
      </c>
      <c r="BJ89" s="23">
        <v>14.727453742786896</v>
      </c>
      <c r="BK89" s="23">
        <v>13.400056872174188</v>
      </c>
      <c r="BL89" s="33">
        <f t="shared" si="37"/>
        <v>13.385933768210656</v>
      </c>
      <c r="BM89" s="6">
        <v>14570</v>
      </c>
      <c r="BN89" s="6">
        <v>247</v>
      </c>
      <c r="BO89" s="6">
        <v>23908</v>
      </c>
      <c r="BP89" s="6">
        <v>282</v>
      </c>
    </row>
    <row r="90" spans="1:68">
      <c r="A90" s="38" t="s">
        <v>78</v>
      </c>
      <c r="C90" s="6" t="s">
        <v>78</v>
      </c>
      <c r="E90" s="27">
        <v>1.69</v>
      </c>
      <c r="F90" s="27">
        <f t="shared" si="21"/>
        <v>1.7121431855422427</v>
      </c>
      <c r="G90" s="27">
        <f t="shared" si="22"/>
        <v>1.6658080085994464</v>
      </c>
      <c r="H90" s="27">
        <f t="shared" si="23"/>
        <v>1.6658080085994467</v>
      </c>
      <c r="I90" s="27">
        <v>6.95</v>
      </c>
      <c r="J90" s="27">
        <v>7.1009606507777869</v>
      </c>
      <c r="K90" s="27">
        <v>7.1399681935636394</v>
      </c>
      <c r="L90" s="27">
        <f t="shared" si="24"/>
        <v>7.1448357217464924</v>
      </c>
      <c r="M90" s="27">
        <v>2.2400000000000002</v>
      </c>
      <c r="N90" s="27">
        <v>2.5656277099617943</v>
      </c>
      <c r="O90" s="27">
        <v>2.4537388416783061</v>
      </c>
      <c r="P90" s="27">
        <f t="shared" si="25"/>
        <v>2.4531766708811249</v>
      </c>
      <c r="Q90" s="23">
        <v>16</v>
      </c>
      <c r="R90" s="23">
        <v>118.69118726566079</v>
      </c>
      <c r="S90" s="23">
        <v>172.21633036163144</v>
      </c>
      <c r="T90" s="23">
        <f t="shared" si="26"/>
        <v>65.385324804010764</v>
      </c>
      <c r="U90" s="28">
        <v>0.18</v>
      </c>
      <c r="V90" s="28">
        <v>0.19110471243065191</v>
      </c>
      <c r="W90" s="28">
        <v>0.17690342676099058</v>
      </c>
      <c r="X90" s="28">
        <f t="shared" si="27"/>
        <v>0.17680028839519979</v>
      </c>
      <c r="Y90" s="27">
        <v>12.110450823360029</v>
      </c>
      <c r="Z90" s="27">
        <v>13.090404134236785</v>
      </c>
      <c r="AA90" s="27">
        <v>12.18075035957278</v>
      </c>
      <c r="AB90" s="27">
        <f t="shared" si="28"/>
        <v>12.172165223188568</v>
      </c>
      <c r="AC90" s="23">
        <v>37</v>
      </c>
      <c r="AD90" s="23">
        <v>49.104908456825953</v>
      </c>
      <c r="AE90" s="27">
        <v>38.52033858082185</v>
      </c>
      <c r="AF90" s="33">
        <f t="shared" si="29"/>
        <v>38.73418731897992</v>
      </c>
      <c r="AG90" s="23">
        <v>13</v>
      </c>
      <c r="AH90" s="23">
        <v>121.60466309485733</v>
      </c>
      <c r="AI90" s="23">
        <v>36.32674654838786</v>
      </c>
      <c r="AJ90" s="33">
        <f t="shared" si="30"/>
        <v>36.93142992753144</v>
      </c>
      <c r="AK90" s="23">
        <v>19</v>
      </c>
      <c r="AL90" s="23">
        <v>25.340249797922677</v>
      </c>
      <c r="AM90" s="23">
        <v>28.761295970915093</v>
      </c>
      <c r="AN90" s="33">
        <f t="shared" si="31"/>
        <v>28.830141809637272</v>
      </c>
      <c r="AO90" s="23">
        <v>129.5</v>
      </c>
      <c r="AP90" s="23">
        <v>121.01787795469571</v>
      </c>
      <c r="AQ90" s="23">
        <v>132.64093970197121</v>
      </c>
      <c r="AR90" s="33">
        <f t="shared" si="32"/>
        <v>132.21032152898204</v>
      </c>
      <c r="AS90" s="23">
        <v>47.2</v>
      </c>
      <c r="AT90" s="23">
        <v>58.00446682944817</v>
      </c>
      <c r="AU90" s="23">
        <v>46.91144870860451</v>
      </c>
      <c r="AV90" s="33">
        <f t="shared" si="33"/>
        <v>24.448061979726994</v>
      </c>
      <c r="AW90" s="23">
        <v>330</v>
      </c>
      <c r="AX90" s="23">
        <v>345.25552864346207</v>
      </c>
      <c r="AY90" s="23">
        <v>346.39387457643829</v>
      </c>
      <c r="AZ90" s="33">
        <f t="shared" si="34"/>
        <v>346.32605952607588</v>
      </c>
      <c r="BA90" s="23">
        <v>38</v>
      </c>
      <c r="BB90" s="23">
        <v>44.640001330892261</v>
      </c>
      <c r="BC90" s="23">
        <v>39.014035086307274</v>
      </c>
      <c r="BD90" s="33">
        <f t="shared" si="35"/>
        <v>38.982925226239814</v>
      </c>
      <c r="BE90" s="23">
        <v>190</v>
      </c>
      <c r="BF90" s="23">
        <v>199.52794767238936</v>
      </c>
      <c r="BG90" s="23">
        <v>199.43434142172487</v>
      </c>
      <c r="BH90" s="33">
        <f t="shared" si="36"/>
        <v>199.37512801906698</v>
      </c>
      <c r="BI90" s="23">
        <v>14</v>
      </c>
      <c r="BJ90" s="23">
        <v>16.049162097688676</v>
      </c>
      <c r="BK90" s="23">
        <v>14.740776258966861</v>
      </c>
      <c r="BL90" s="33">
        <f t="shared" si="37"/>
        <v>14.716178430102312</v>
      </c>
      <c r="BM90" s="6">
        <v>14531</v>
      </c>
      <c r="BN90" s="6">
        <v>246</v>
      </c>
      <c r="BO90" s="6">
        <v>24483</v>
      </c>
      <c r="BP90" s="6">
        <v>282</v>
      </c>
    </row>
    <row r="91" spans="1:68">
      <c r="A91" s="38" t="s">
        <v>78</v>
      </c>
      <c r="C91" s="6" t="s">
        <v>78</v>
      </c>
      <c r="E91" s="27">
        <v>1.69</v>
      </c>
      <c r="F91" s="27">
        <f t="shared" si="21"/>
        <v>1.6670000696566689</v>
      </c>
      <c r="G91" s="27">
        <f t="shared" si="22"/>
        <v>1.6215211584814957</v>
      </c>
      <c r="H91" s="27">
        <f t="shared" si="23"/>
        <v>1.6215211584814959</v>
      </c>
      <c r="I91" s="27">
        <v>6.95</v>
      </c>
      <c r="J91" s="27">
        <v>7.0954144218715411</v>
      </c>
      <c r="K91" s="27">
        <v>7.1349824708551637</v>
      </c>
      <c r="L91" s="27">
        <f t="shared" si="24"/>
        <v>7.1398576444124684</v>
      </c>
      <c r="M91" s="27">
        <v>2.2400000000000002</v>
      </c>
      <c r="N91" s="27">
        <v>2.4371815390948801</v>
      </c>
      <c r="O91" s="27">
        <v>2.3351860317831585</v>
      </c>
      <c r="P91" s="27">
        <f t="shared" si="25"/>
        <v>2.3347456220068086</v>
      </c>
      <c r="Q91" s="23">
        <v>16</v>
      </c>
      <c r="R91" s="23">
        <v>66.837557238114343</v>
      </c>
      <c r="S91" s="23">
        <v>135.16684908206167</v>
      </c>
      <c r="T91" s="23">
        <f t="shared" si="26"/>
        <v>5.829307481929078</v>
      </c>
      <c r="U91" s="28">
        <v>0.18</v>
      </c>
      <c r="V91" s="28">
        <v>0.19194721341747409</v>
      </c>
      <c r="W91" s="28">
        <v>0.17715560990637969</v>
      </c>
      <c r="X91" s="28">
        <f t="shared" si="27"/>
        <v>0.1770459416373831</v>
      </c>
      <c r="Y91" s="27">
        <v>12.110450823360029</v>
      </c>
      <c r="Z91" s="27">
        <v>12.870935116839229</v>
      </c>
      <c r="AA91" s="27">
        <v>12.041349359947004</v>
      </c>
      <c r="AB91" s="27">
        <f t="shared" si="28"/>
        <v>12.033909571343749</v>
      </c>
      <c r="AC91" s="23">
        <v>37</v>
      </c>
      <c r="AD91" s="23">
        <v>46.673453070888662</v>
      </c>
      <c r="AE91" s="27">
        <v>41.65820292964667</v>
      </c>
      <c r="AF91" s="33">
        <f t="shared" si="29"/>
        <v>41.760100407237722</v>
      </c>
      <c r="AG91" s="23">
        <v>13</v>
      </c>
      <c r="AH91" s="23">
        <v>118.38630733357702</v>
      </c>
      <c r="AI91" s="23">
        <v>22.228233258645105</v>
      </c>
      <c r="AJ91" s="33">
        <f t="shared" si="30"/>
        <v>22.969937759328218</v>
      </c>
      <c r="AK91" s="23">
        <v>19</v>
      </c>
      <c r="AL91" s="23">
        <v>21.59566307488565</v>
      </c>
      <c r="AM91" s="23">
        <v>24.928584795921807</v>
      </c>
      <c r="AN91" s="33">
        <f t="shared" si="31"/>
        <v>25.001636123767064</v>
      </c>
      <c r="AO91" s="23">
        <v>129.5</v>
      </c>
      <c r="AP91" s="23">
        <v>116.27672728299272</v>
      </c>
      <c r="AQ91" s="23">
        <v>125.03834979466812</v>
      </c>
      <c r="AR91" s="33">
        <f t="shared" si="32"/>
        <v>124.71182962085102</v>
      </c>
      <c r="AS91" s="23">
        <v>47.2</v>
      </c>
      <c r="AT91" s="23">
        <v>57.341791318947706</v>
      </c>
      <c r="AU91" s="23">
        <v>46.427616467689461</v>
      </c>
      <c r="AV91" s="33">
        <f t="shared" si="33"/>
        <v>24.253477234065997</v>
      </c>
      <c r="AW91" s="23">
        <v>330</v>
      </c>
      <c r="AX91" s="23">
        <v>340.582695501437</v>
      </c>
      <c r="AY91" s="23">
        <v>341.49009282058836</v>
      </c>
      <c r="AZ91" s="33">
        <f t="shared" si="34"/>
        <v>341.42657252190492</v>
      </c>
      <c r="BA91" s="23">
        <v>38</v>
      </c>
      <c r="BB91" s="23">
        <v>45.050947382326505</v>
      </c>
      <c r="BC91" s="23">
        <v>39.321630157388597</v>
      </c>
      <c r="BD91" s="33">
        <f t="shared" si="35"/>
        <v>39.289738586225624</v>
      </c>
      <c r="BE91" s="23">
        <v>190</v>
      </c>
      <c r="BF91" s="23">
        <v>200.70863754507434</v>
      </c>
      <c r="BG91" s="23">
        <v>200.61834049164725</v>
      </c>
      <c r="BH91" s="33">
        <f t="shared" si="36"/>
        <v>200.55818735139218</v>
      </c>
      <c r="BI91" s="23">
        <v>14</v>
      </c>
      <c r="BJ91" s="23">
        <v>9.5217901112528054</v>
      </c>
      <c r="BK91" s="23">
        <v>8.1195166334481055</v>
      </c>
      <c r="BL91" s="33">
        <f t="shared" si="37"/>
        <v>8.1466491470838331</v>
      </c>
      <c r="BM91" s="6">
        <v>14742</v>
      </c>
      <c r="BN91" s="6">
        <v>248</v>
      </c>
      <c r="BO91" s="6">
        <v>24541</v>
      </c>
      <c r="BP91" s="6">
        <v>284</v>
      </c>
    </row>
    <row r="92" spans="1:68"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3"/>
      <c r="R92" s="23"/>
      <c r="S92" s="23"/>
      <c r="T92" s="23"/>
      <c r="U92" s="28"/>
      <c r="V92" s="28"/>
      <c r="W92" s="28"/>
      <c r="X92" s="28"/>
      <c r="Y92" s="27"/>
      <c r="Z92" s="27"/>
      <c r="AA92" s="27"/>
      <c r="AB92" s="27"/>
      <c r="AC92" s="23"/>
      <c r="AD92" s="23"/>
      <c r="AE92" s="27"/>
      <c r="AF92" s="33"/>
      <c r="AG92" s="23"/>
      <c r="AH92" s="23"/>
      <c r="AI92" s="23"/>
      <c r="AJ92" s="33"/>
      <c r="AK92" s="23"/>
      <c r="AL92" s="23"/>
      <c r="AM92" s="23"/>
      <c r="AN92" s="33"/>
      <c r="AO92" s="23"/>
      <c r="AP92" s="23"/>
      <c r="AQ92" s="23"/>
      <c r="AR92" s="33"/>
      <c r="AS92" s="23"/>
      <c r="AT92" s="23"/>
      <c r="AU92" s="23"/>
      <c r="AV92" s="33"/>
      <c r="AW92" s="23"/>
      <c r="AX92" s="23"/>
      <c r="AY92" s="23"/>
      <c r="AZ92" s="33"/>
      <c r="BA92" s="23"/>
      <c r="BB92" s="23"/>
      <c r="BC92" s="23"/>
      <c r="BD92" s="33"/>
      <c r="BE92" s="23"/>
      <c r="BF92" s="23"/>
      <c r="BG92" s="23"/>
      <c r="BH92" s="33"/>
      <c r="BI92" s="23"/>
      <c r="BJ92" s="23"/>
      <c r="BK92" s="23"/>
      <c r="BL92" s="33"/>
    </row>
    <row r="93" spans="1:68" s="36" customFormat="1" ht="34" customHeight="1">
      <c r="A93" s="128" t="s">
        <v>158</v>
      </c>
      <c r="B93" s="129"/>
      <c r="C93" s="129" t="s">
        <v>50</v>
      </c>
      <c r="D93" s="129"/>
      <c r="E93" s="129" t="s">
        <v>60</v>
      </c>
      <c r="F93" s="129" t="s">
        <v>124</v>
      </c>
      <c r="G93" s="129" t="s">
        <v>98</v>
      </c>
      <c r="H93" s="129" t="s">
        <v>143</v>
      </c>
      <c r="I93" s="129" t="s">
        <v>51</v>
      </c>
      <c r="J93" s="129" t="s">
        <v>115</v>
      </c>
      <c r="K93" s="129" t="s">
        <v>99</v>
      </c>
      <c r="L93" s="129" t="s">
        <v>143</v>
      </c>
      <c r="M93" s="129" t="s">
        <v>61</v>
      </c>
      <c r="N93" s="129" t="s">
        <v>125</v>
      </c>
      <c r="O93" s="129" t="s">
        <v>100</v>
      </c>
      <c r="P93" s="129" t="s">
        <v>143</v>
      </c>
      <c r="Q93" s="129" t="s">
        <v>68</v>
      </c>
      <c r="R93" s="129" t="s">
        <v>80</v>
      </c>
      <c r="S93" s="129" t="s">
        <v>101</v>
      </c>
      <c r="T93" s="129" t="s">
        <v>143</v>
      </c>
      <c r="U93" s="129" t="s">
        <v>62</v>
      </c>
      <c r="V93" s="129" t="s">
        <v>126</v>
      </c>
      <c r="W93" s="129" t="s">
        <v>104</v>
      </c>
      <c r="X93" s="129" t="s">
        <v>143</v>
      </c>
      <c r="Y93" s="129" t="s">
        <v>52</v>
      </c>
      <c r="Z93" s="129" t="s">
        <v>116</v>
      </c>
      <c r="AA93" s="129" t="s">
        <v>103</v>
      </c>
      <c r="AB93" s="129" t="s">
        <v>143</v>
      </c>
      <c r="AC93" s="129" t="s">
        <v>63</v>
      </c>
      <c r="AD93" s="129" t="s">
        <v>84</v>
      </c>
      <c r="AE93" s="129" t="s">
        <v>105</v>
      </c>
      <c r="AF93" s="129" t="s">
        <v>143</v>
      </c>
      <c r="AG93" s="129" t="s">
        <v>53</v>
      </c>
      <c r="AH93" s="129" t="s">
        <v>85</v>
      </c>
      <c r="AI93" s="129" t="s">
        <v>106</v>
      </c>
      <c r="AJ93" s="129" t="s">
        <v>143</v>
      </c>
      <c r="AK93" s="129" t="s">
        <v>64</v>
      </c>
      <c r="AL93" s="129" t="s">
        <v>86</v>
      </c>
      <c r="AM93" s="129" t="s">
        <v>107</v>
      </c>
      <c r="AN93" s="129" t="s">
        <v>143</v>
      </c>
      <c r="AO93" s="129" t="s">
        <v>65</v>
      </c>
      <c r="AP93" s="129" t="s">
        <v>87</v>
      </c>
      <c r="AQ93" s="129" t="s">
        <v>108</v>
      </c>
      <c r="AR93" s="129" t="s">
        <v>143</v>
      </c>
      <c r="AS93" s="129" t="s">
        <v>54</v>
      </c>
      <c r="AT93" s="129" t="s">
        <v>88</v>
      </c>
      <c r="AU93" s="129" t="s">
        <v>109</v>
      </c>
      <c r="AV93" s="129" t="s">
        <v>143</v>
      </c>
      <c r="AW93" s="129" t="s">
        <v>55</v>
      </c>
      <c r="AX93" s="129" t="s">
        <v>89</v>
      </c>
      <c r="AY93" s="129" t="s">
        <v>110</v>
      </c>
      <c r="AZ93" s="129" t="s">
        <v>143</v>
      </c>
      <c r="BA93" s="129" t="s">
        <v>56</v>
      </c>
      <c r="BB93" s="129" t="s">
        <v>90</v>
      </c>
      <c r="BC93" s="129" t="s">
        <v>111</v>
      </c>
      <c r="BD93" s="129" t="s">
        <v>143</v>
      </c>
      <c r="BE93" s="129" t="s">
        <v>66</v>
      </c>
      <c r="BF93" s="129" t="s">
        <v>91</v>
      </c>
      <c r="BG93" s="129" t="s">
        <v>112</v>
      </c>
      <c r="BH93" s="129" t="s">
        <v>143</v>
      </c>
      <c r="BI93" s="129" t="s">
        <v>67</v>
      </c>
      <c r="BJ93" s="129" t="s">
        <v>113</v>
      </c>
      <c r="BK93" s="129" t="s">
        <v>114</v>
      </c>
      <c r="BL93" s="129" t="s">
        <v>143</v>
      </c>
      <c r="BM93" s="129" t="s">
        <v>33</v>
      </c>
      <c r="BN93" s="129" t="s">
        <v>34</v>
      </c>
      <c r="BO93" s="129" t="s">
        <v>35</v>
      </c>
      <c r="BP93" s="129" t="s">
        <v>36</v>
      </c>
    </row>
    <row r="94" spans="1:68">
      <c r="A94" s="38" t="s">
        <v>76</v>
      </c>
      <c r="B94" s="6" t="s">
        <v>164</v>
      </c>
      <c r="E94" s="154">
        <f t="shared" ref="E94:AJ94" si="38">AVERAGE(E60:E69)</f>
        <v>2.7E-2</v>
      </c>
      <c r="F94" s="27">
        <f t="shared" si="38"/>
        <v>5.5311751183380151E-2</v>
      </c>
      <c r="G94" s="27">
        <f t="shared" si="38"/>
        <v>4.0403027912038092E-2</v>
      </c>
      <c r="H94" s="27">
        <f t="shared" si="38"/>
        <v>4.0403027912037988E-2</v>
      </c>
      <c r="I94" s="153">
        <f t="shared" si="38"/>
        <v>13.239999999999998</v>
      </c>
      <c r="J94" s="27">
        <f t="shared" si="38"/>
        <v>13.989830523061125</v>
      </c>
      <c r="K94" s="27">
        <f t="shared" si="38"/>
        <v>13.332643530007845</v>
      </c>
      <c r="L94" s="27">
        <f t="shared" si="38"/>
        <v>13.328014877881664</v>
      </c>
      <c r="M94" s="153">
        <f t="shared" si="38"/>
        <v>0.96</v>
      </c>
      <c r="N94" s="27">
        <f t="shared" si="38"/>
        <v>0.9381817271236973</v>
      </c>
      <c r="O94" s="27">
        <f t="shared" si="38"/>
        <v>0.95164428396716672</v>
      </c>
      <c r="P94" s="27">
        <f t="shared" si="38"/>
        <v>0.95262485658445839</v>
      </c>
      <c r="Q94" s="153">
        <f t="shared" si="38"/>
        <v>382</v>
      </c>
      <c r="R94" s="27">
        <f t="shared" si="38"/>
        <v>403.19875722352822</v>
      </c>
      <c r="S94" s="27">
        <f t="shared" si="38"/>
        <v>375.49733270322696</v>
      </c>
      <c r="T94" s="27">
        <f t="shared" si="38"/>
        <v>392.15391854899639</v>
      </c>
      <c r="U94" s="154">
        <f t="shared" si="38"/>
        <v>0.17100000000000001</v>
      </c>
      <c r="V94" s="28">
        <f t="shared" si="38"/>
        <v>0.17636635094006117</v>
      </c>
      <c r="W94" s="28">
        <f t="shared" si="38"/>
        <v>0.17249183981128513</v>
      </c>
      <c r="X94" s="28">
        <f t="shared" si="38"/>
        <v>0.1725029328534699</v>
      </c>
      <c r="Y94" s="153">
        <f t="shared" si="38"/>
        <v>10.251681814091601</v>
      </c>
      <c r="Z94" s="27">
        <f t="shared" si="38"/>
        <v>10.640882651826985</v>
      </c>
      <c r="AA94" s="27">
        <f t="shared" si="38"/>
        <v>10.624878158103032</v>
      </c>
      <c r="AB94" s="27">
        <f t="shared" si="38"/>
        <v>10.629076393274191</v>
      </c>
      <c r="AC94" s="153">
        <f t="shared" si="38"/>
        <v>51.399999999999991</v>
      </c>
      <c r="AD94" s="27">
        <f t="shared" si="38"/>
        <v>40.629453390921611</v>
      </c>
      <c r="AE94" s="27">
        <f t="shared" si="38"/>
        <v>49.458161435883625</v>
      </c>
      <c r="AF94" s="27">
        <f t="shared" si="38"/>
        <v>49.28177563221341</v>
      </c>
      <c r="AG94" s="155">
        <f t="shared" si="38"/>
        <v>166</v>
      </c>
      <c r="AH94" s="23">
        <f t="shared" si="38"/>
        <v>150.58389711981548</v>
      </c>
      <c r="AI94" s="23">
        <f t="shared" si="38"/>
        <v>163.2748362974545</v>
      </c>
      <c r="AJ94" s="23">
        <f t="shared" si="38"/>
        <v>162.6457321645936</v>
      </c>
      <c r="AK94" s="154">
        <f t="shared" ref="AK94:BL94" si="39">AVERAGE(AK60:AK69)</f>
        <v>126</v>
      </c>
      <c r="AL94" s="28">
        <f t="shared" si="39"/>
        <v>138.37942862251316</v>
      </c>
      <c r="AM94" s="28">
        <f t="shared" si="39"/>
        <v>144.46071914829847</v>
      </c>
      <c r="AN94" s="28">
        <f t="shared" si="39"/>
        <v>144.4026123825839</v>
      </c>
      <c r="AO94" s="153">
        <f t="shared" si="39"/>
        <v>71</v>
      </c>
      <c r="AP94" s="27">
        <f t="shared" si="39"/>
        <v>85.226980382645181</v>
      </c>
      <c r="AQ94" s="27">
        <f t="shared" si="39"/>
        <v>75.249066822122074</v>
      </c>
      <c r="AR94" s="27">
        <f t="shared" si="39"/>
        <v>75.604283372348789</v>
      </c>
      <c r="AS94" s="155">
        <f t="shared" si="39"/>
        <v>0.27</v>
      </c>
      <c r="AT94" s="23">
        <f t="shared" si="39"/>
        <v>55.71674935695782</v>
      </c>
      <c r="AU94" s="23">
        <f t="shared" si="39"/>
        <v>45.241141818193562</v>
      </c>
      <c r="AV94" s="23">
        <f t="shared" si="39"/>
        <v>23.776307983276212</v>
      </c>
      <c r="AW94" s="154">
        <f t="shared" si="39"/>
        <v>108</v>
      </c>
      <c r="AX94" s="28">
        <f t="shared" si="39"/>
        <v>117.78022716390824</v>
      </c>
      <c r="AY94" s="28">
        <f t="shared" si="39"/>
        <v>107.67590639782642</v>
      </c>
      <c r="AZ94" s="28">
        <f t="shared" si="39"/>
        <v>107.81716149896657</v>
      </c>
      <c r="BA94" s="153">
        <f t="shared" si="39"/>
        <v>16</v>
      </c>
      <c r="BB94" s="27">
        <f t="shared" si="39"/>
        <v>14.530492836964228</v>
      </c>
      <c r="BC94" s="27">
        <f t="shared" si="39"/>
        <v>16.47692498854698</v>
      </c>
      <c r="BD94" s="27">
        <f t="shared" si="39"/>
        <v>16.503090132795879</v>
      </c>
      <c r="BE94" s="155">
        <f t="shared" si="39"/>
        <v>22</v>
      </c>
      <c r="BF94" s="23">
        <f t="shared" si="39"/>
        <v>24.07739825148408</v>
      </c>
      <c r="BG94" s="23">
        <f t="shared" si="39"/>
        <v>23.492045195094487</v>
      </c>
      <c r="BH94" s="23">
        <f t="shared" si="39"/>
        <v>23.5724768267016</v>
      </c>
      <c r="BI94" s="154">
        <f t="shared" si="39"/>
        <v>2</v>
      </c>
      <c r="BJ94" s="28">
        <f t="shared" si="39"/>
        <v>5.6223430608246439</v>
      </c>
      <c r="BK94" s="28">
        <f t="shared" si="39"/>
        <v>4.1639811789801229</v>
      </c>
      <c r="BL94" s="28">
        <f t="shared" si="39"/>
        <v>4.2220173598037416</v>
      </c>
      <c r="BM94" s="153"/>
      <c r="BN94" s="27"/>
      <c r="BO94" s="27"/>
      <c r="BP94" s="27"/>
    </row>
    <row r="95" spans="1:68">
      <c r="A95" s="38" t="s">
        <v>77</v>
      </c>
      <c r="B95" s="6" t="s">
        <v>165</v>
      </c>
      <c r="E95" s="153">
        <f t="shared" ref="E95:AJ95" si="40">AVERAGE(E70:E79)</f>
        <v>0.42140000000000005</v>
      </c>
      <c r="F95" s="27">
        <f t="shared" si="40"/>
        <v>0.42955277015184262</v>
      </c>
      <c r="G95" s="27">
        <f t="shared" si="40"/>
        <v>0.40754551663736738</v>
      </c>
      <c r="H95" s="27">
        <f t="shared" si="40"/>
        <v>0.40754551663736727</v>
      </c>
      <c r="I95" s="153">
        <f t="shared" si="40"/>
        <v>11.768000000000002</v>
      </c>
      <c r="J95" s="27">
        <f t="shared" si="40"/>
        <v>12.006916769426283</v>
      </c>
      <c r="K95" s="27">
        <f t="shared" si="40"/>
        <v>11.550124579281839</v>
      </c>
      <c r="L95" s="27">
        <f t="shared" si="40"/>
        <v>11.548229337263683</v>
      </c>
      <c r="M95" s="153">
        <f t="shared" si="40"/>
        <v>2.3600000000000003</v>
      </c>
      <c r="N95" s="27">
        <f t="shared" si="40"/>
        <v>2.3321006029526092</v>
      </c>
      <c r="O95" s="27">
        <f t="shared" si="40"/>
        <v>2.2381987867605995</v>
      </c>
      <c r="P95" s="27">
        <f t="shared" si="40"/>
        <v>2.2378579888447541</v>
      </c>
      <c r="Q95" s="153">
        <f t="shared" si="40"/>
        <v>307.60000000000002</v>
      </c>
      <c r="R95" s="27">
        <f t="shared" si="40"/>
        <v>307.66098230696622</v>
      </c>
      <c r="S95" s="27">
        <f t="shared" si="40"/>
        <v>307.23547714205324</v>
      </c>
      <c r="T95" s="27">
        <f t="shared" si="40"/>
        <v>282.42487209995778</v>
      </c>
      <c r="U95" s="153">
        <f t="shared" si="40"/>
        <v>0.16859999999999997</v>
      </c>
      <c r="V95" s="27">
        <f t="shared" si="40"/>
        <v>0.16384531981112829</v>
      </c>
      <c r="W95" s="27">
        <f t="shared" si="40"/>
        <v>0.16874395931856409</v>
      </c>
      <c r="X95" s="27">
        <f t="shared" si="40"/>
        <v>0.1688520980883948</v>
      </c>
      <c r="Y95" s="153">
        <f t="shared" si="40"/>
        <v>10.944391253486891</v>
      </c>
      <c r="Z95" s="27">
        <f t="shared" si="40"/>
        <v>10.765132393015904</v>
      </c>
      <c r="AA95" s="27">
        <f t="shared" si="40"/>
        <v>10.703798355269649</v>
      </c>
      <c r="AB95" s="27">
        <f t="shared" si="40"/>
        <v>10.707348165587756</v>
      </c>
      <c r="AC95" s="153">
        <f t="shared" si="40"/>
        <v>46.28</v>
      </c>
      <c r="AD95" s="27">
        <f t="shared" si="40"/>
        <v>43.948822131270013</v>
      </c>
      <c r="AE95" s="27">
        <f t="shared" si="40"/>
        <v>45.174418912297206</v>
      </c>
      <c r="AF95" s="27">
        <f t="shared" si="40"/>
        <v>45.150866476213352</v>
      </c>
      <c r="AG95" s="155">
        <f t="shared" si="40"/>
        <v>130</v>
      </c>
      <c r="AH95" s="23">
        <f t="shared" si="40"/>
        <v>140.73696359125049</v>
      </c>
      <c r="AI95" s="23">
        <f t="shared" si="40"/>
        <v>120.1387961847046</v>
      </c>
      <c r="AJ95" s="23">
        <f t="shared" si="40"/>
        <v>119.92892409947538</v>
      </c>
      <c r="AK95" s="154">
        <f t="shared" ref="AK95:BL95" si="41">AVERAGE(AK70:AK79)</f>
        <v>134</v>
      </c>
      <c r="AL95" s="28">
        <f t="shared" si="41"/>
        <v>109.07500747590453</v>
      </c>
      <c r="AM95" s="28">
        <f t="shared" si="41"/>
        <v>114.46665285672555</v>
      </c>
      <c r="AN95" s="28">
        <f t="shared" si="41"/>
        <v>114.44145744639022</v>
      </c>
      <c r="AO95" s="153">
        <f t="shared" si="41"/>
        <v>98.2</v>
      </c>
      <c r="AP95" s="27">
        <f t="shared" si="41"/>
        <v>98.542903261191753</v>
      </c>
      <c r="AQ95" s="27">
        <f t="shared" si="41"/>
        <v>96.601583941452759</v>
      </c>
      <c r="AR95" s="27">
        <f t="shared" si="41"/>
        <v>96.664432451773195</v>
      </c>
      <c r="AS95" s="155">
        <f t="shared" si="41"/>
        <v>8.8539999999999992</v>
      </c>
      <c r="AT95" s="23">
        <f t="shared" si="41"/>
        <v>18.701674679459337</v>
      </c>
      <c r="AU95" s="23">
        <f t="shared" si="41"/>
        <v>18.215717994508502</v>
      </c>
      <c r="AV95" s="23">
        <f t="shared" si="41"/>
        <v>12.907385293943307</v>
      </c>
      <c r="AW95" s="154">
        <f t="shared" si="41"/>
        <v>344</v>
      </c>
      <c r="AX95" s="28">
        <f t="shared" si="41"/>
        <v>332.50254702903834</v>
      </c>
      <c r="AY95" s="28">
        <f t="shared" si="41"/>
        <v>333.01059366895902</v>
      </c>
      <c r="AZ95" s="28">
        <f t="shared" si="41"/>
        <v>332.95449974955397</v>
      </c>
      <c r="BA95" s="153">
        <f t="shared" si="41"/>
        <v>25.279999999999998</v>
      </c>
      <c r="BB95" s="27">
        <f t="shared" si="41"/>
        <v>25.904634343526784</v>
      </c>
      <c r="BC95" s="27">
        <f t="shared" si="41"/>
        <v>24.990523922006812</v>
      </c>
      <c r="BD95" s="27">
        <f t="shared" si="41"/>
        <v>24.995052910885899</v>
      </c>
      <c r="BE95" s="155">
        <f t="shared" si="41"/>
        <v>147.6</v>
      </c>
      <c r="BF95" s="23">
        <f t="shared" si="41"/>
        <v>142.20714123810447</v>
      </c>
      <c r="BG95" s="23">
        <f t="shared" si="41"/>
        <v>141.95287818950641</v>
      </c>
      <c r="BH95" s="23">
        <f t="shared" si="41"/>
        <v>141.93928770455969</v>
      </c>
      <c r="BI95" s="154">
        <f t="shared" si="41"/>
        <v>15.6</v>
      </c>
      <c r="BJ95" s="28">
        <f t="shared" si="41"/>
        <v>16.916287836200048</v>
      </c>
      <c r="BK95" s="28">
        <f t="shared" si="41"/>
        <v>15.620374457841459</v>
      </c>
      <c r="BL95" s="28">
        <f t="shared" si="41"/>
        <v>15.588904535347615</v>
      </c>
      <c r="BM95" s="153"/>
      <c r="BN95" s="27"/>
      <c r="BO95" s="27"/>
      <c r="BP95" s="27"/>
    </row>
    <row r="96" spans="1:68">
      <c r="A96" s="38" t="s">
        <v>78</v>
      </c>
      <c r="E96" s="153">
        <f t="shared" ref="E96:AJ96" si="42">AVERAGE(E80:E89)</f>
        <v>1.4559999999999997</v>
      </c>
      <c r="F96" s="27">
        <f t="shared" si="42"/>
        <v>1.5109175121640224</v>
      </c>
      <c r="G96" s="27">
        <f t="shared" si="42"/>
        <v>1.4683991443249083</v>
      </c>
      <c r="H96" s="27">
        <f t="shared" si="42"/>
        <v>1.4683991443249083</v>
      </c>
      <c r="I96" s="153">
        <f t="shared" si="42"/>
        <v>7.8400000000000016</v>
      </c>
      <c r="J96" s="27">
        <f t="shared" si="42"/>
        <v>7.9990098457640046</v>
      </c>
      <c r="K96" s="27">
        <f t="shared" si="42"/>
        <v>7.9472598399162804</v>
      </c>
      <c r="L96" s="27">
        <f t="shared" si="42"/>
        <v>7.9508894238150818</v>
      </c>
      <c r="M96" s="153">
        <f t="shared" si="42"/>
        <v>2.3340000000000005</v>
      </c>
      <c r="N96" s="27">
        <f t="shared" si="42"/>
        <v>2.5418466979485919</v>
      </c>
      <c r="O96" s="27">
        <f t="shared" si="42"/>
        <v>2.43178952409813</v>
      </c>
      <c r="P96" s="27">
        <f t="shared" si="42"/>
        <v>2.4312498965988887</v>
      </c>
      <c r="Q96" s="153">
        <f t="shared" si="42"/>
        <v>70.599999999999994</v>
      </c>
      <c r="R96" s="27">
        <f t="shared" si="42"/>
        <v>134.66380459447527</v>
      </c>
      <c r="S96" s="27">
        <f t="shared" si="42"/>
        <v>183.62878473358708</v>
      </c>
      <c r="T96" s="27">
        <f t="shared" si="42"/>
        <v>83.730529832251037</v>
      </c>
      <c r="U96" s="153">
        <f t="shared" si="42"/>
        <v>0.17759999999999995</v>
      </c>
      <c r="V96" s="27">
        <f t="shared" si="42"/>
        <v>0.19096973650094434</v>
      </c>
      <c r="W96" s="27">
        <f t="shared" si="42"/>
        <v>0.17686302484450872</v>
      </c>
      <c r="X96" s="27">
        <f t="shared" si="42"/>
        <v>0.17676093262557102</v>
      </c>
      <c r="Y96" s="153">
        <f t="shared" si="42"/>
        <v>11.911874381355153</v>
      </c>
      <c r="Z96" s="27">
        <f t="shared" si="42"/>
        <v>12.576588667974249</v>
      </c>
      <c r="AA96" s="27">
        <f t="shared" si="42"/>
        <v>11.854388167453269</v>
      </c>
      <c r="AB96" s="27">
        <f t="shared" si="42"/>
        <v>11.848484491126991</v>
      </c>
      <c r="AC96" s="153">
        <f t="shared" si="42"/>
        <v>38.6</v>
      </c>
      <c r="AD96" s="27">
        <f t="shared" si="42"/>
        <v>47.46560008448273</v>
      </c>
      <c r="AE96" s="27">
        <f t="shared" si="42"/>
        <v>40.63591402097039</v>
      </c>
      <c r="AF96" s="27">
        <f t="shared" si="42"/>
        <v>40.774284245394128</v>
      </c>
      <c r="AG96" s="155">
        <f t="shared" si="42"/>
        <v>34.6</v>
      </c>
      <c r="AH96" s="23">
        <f t="shared" si="42"/>
        <v>123.22586872990675</v>
      </c>
      <c r="AI96" s="23">
        <f t="shared" si="42"/>
        <v>43.428692662032461</v>
      </c>
      <c r="AJ96" s="23">
        <f t="shared" si="42"/>
        <v>43.964353400163688</v>
      </c>
      <c r="AK96" s="154">
        <f t="shared" ref="AK96:BL96" si="43">AVERAGE(AK80:AK89)</f>
        <v>42.4</v>
      </c>
      <c r="AL96" s="28">
        <f t="shared" si="43"/>
        <v>41.794628035118578</v>
      </c>
      <c r="AM96" s="28">
        <f t="shared" si="43"/>
        <v>45.602908680613155</v>
      </c>
      <c r="AN96" s="28">
        <f t="shared" si="43"/>
        <v>45.653274854202238</v>
      </c>
      <c r="AO96" s="153">
        <f t="shared" si="43"/>
        <v>124.6</v>
      </c>
      <c r="AP96" s="27">
        <f t="shared" si="43"/>
        <v>114.97934834278269</v>
      </c>
      <c r="AQ96" s="27">
        <f t="shared" si="43"/>
        <v>122.95796030279708</v>
      </c>
      <c r="AR96" s="27">
        <f t="shared" si="43"/>
        <v>122.65992573536448</v>
      </c>
      <c r="AS96" s="155">
        <f t="shared" si="43"/>
        <v>39.959999999999994</v>
      </c>
      <c r="AT96" s="23">
        <f t="shared" si="43"/>
        <v>48.548348635737895</v>
      </c>
      <c r="AU96" s="23">
        <f t="shared" si="43"/>
        <v>40.007353440974747</v>
      </c>
      <c r="AV96" s="23">
        <f t="shared" si="43"/>
        <v>21.671414398056434</v>
      </c>
      <c r="AW96" s="154">
        <f t="shared" si="43"/>
        <v>344.6</v>
      </c>
      <c r="AX96" s="28">
        <f t="shared" si="43"/>
        <v>351.63647191771724</v>
      </c>
      <c r="AY96" s="28">
        <f t="shared" si="43"/>
        <v>353.09018755453144</v>
      </c>
      <c r="AZ96" s="28">
        <f t="shared" si="43"/>
        <v>353.01650784647467</v>
      </c>
      <c r="BA96" s="153">
        <f t="shared" si="43"/>
        <v>35.92</v>
      </c>
      <c r="BB96" s="27">
        <f t="shared" si="43"/>
        <v>40.07570305080894</v>
      </c>
      <c r="BC96" s="27">
        <f t="shared" si="43"/>
        <v>35.597636147812466</v>
      </c>
      <c r="BD96" s="27">
        <f t="shared" si="43"/>
        <v>35.575208601630855</v>
      </c>
      <c r="BE96" s="155">
        <f t="shared" si="43"/>
        <v>187.8</v>
      </c>
      <c r="BF96" s="23">
        <f t="shared" si="43"/>
        <v>190.38057629194213</v>
      </c>
      <c r="BG96" s="23">
        <f t="shared" si="43"/>
        <v>190.2613321012885</v>
      </c>
      <c r="BH96" s="23">
        <f t="shared" si="43"/>
        <v>190.20939929703317</v>
      </c>
      <c r="BI96" s="154">
        <f t="shared" si="43"/>
        <v>15</v>
      </c>
      <c r="BJ96" s="28">
        <f t="shared" si="43"/>
        <v>15.08640052134661</v>
      </c>
      <c r="BK96" s="28">
        <f t="shared" si="43"/>
        <v>13.764166626839048</v>
      </c>
      <c r="BL96" s="28">
        <f t="shared" si="43"/>
        <v>13.747198819090775</v>
      </c>
      <c r="BM96" s="153"/>
      <c r="BN96" s="27"/>
      <c r="BO96" s="27"/>
      <c r="BP96" s="27"/>
    </row>
    <row r="98" spans="1:1" s="24" customFormat="1" ht="16" thickBot="1">
      <c r="A98" s="53"/>
    </row>
    <row r="99" spans="1:1" s="5" customFormat="1" ht="34" customHeight="1" thickTop="1">
      <c r="A99" s="37"/>
    </row>
    <row r="135" spans="1:1" s="24" customFormat="1" ht="16" thickBot="1">
      <c r="A135" s="53"/>
    </row>
    <row r="136" spans="1:1" ht="16" thickTop="1"/>
  </sheetData>
  <sortState xmlns:xlrd2="http://schemas.microsoft.com/office/spreadsheetml/2017/richdata2" ref="A2:BB69">
    <sortCondition ref="C12:C69"/>
  </sortState>
  <phoneticPr fontId="5" type="noConversion"/>
  <pageMargins left="0.7" right="0.7" top="0.75" bottom="0.75" header="0.3" footer="0.3"/>
  <ignoredErrors>
    <ignoredError sqref="F36 G36:G38 F37:F38" formulaRange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3FB6C-228D-C34A-A7F6-5395ED261DF2}">
  <dimension ref="A1:BE102"/>
  <sheetViews>
    <sheetView zoomScale="110" zoomScaleNormal="110" workbookViewId="0">
      <selection activeCell="A53" sqref="A53"/>
    </sheetView>
  </sheetViews>
  <sheetFormatPr baseColWidth="10" defaultColWidth="8.83203125" defaultRowHeight="15"/>
  <cols>
    <col min="1" max="1" width="17.6640625" customWidth="1"/>
    <col min="2" max="2" width="9.33203125" customWidth="1"/>
    <col min="3" max="3" width="9" customWidth="1"/>
    <col min="4" max="4" width="6.83203125" customWidth="1"/>
    <col min="5" max="5" width="10.1640625" customWidth="1"/>
    <col min="9" max="9" width="9.6640625" bestFit="1" customWidth="1"/>
    <col min="13" max="13" width="10" customWidth="1"/>
    <col min="17" max="17" width="10.33203125" customWidth="1"/>
    <col min="21" max="21" width="10.5" customWidth="1"/>
    <col min="25" max="25" width="10" customWidth="1"/>
    <col min="28" max="28" width="10" customWidth="1"/>
    <col min="29" max="29" width="9.83203125" customWidth="1"/>
    <col min="32" max="32" width="10.33203125" customWidth="1"/>
    <col min="33" max="33" width="10.5" customWidth="1"/>
    <col min="37" max="37" width="10.1640625" customWidth="1"/>
    <col min="40" max="40" width="9.1640625" customWidth="1"/>
    <col min="41" max="41" width="3.83203125" customWidth="1"/>
  </cols>
  <sheetData>
    <row r="1" spans="1:43" s="58" customFormat="1" ht="32">
      <c r="A1" s="166" t="s">
        <v>79</v>
      </c>
      <c r="B1" s="167" t="s">
        <v>0</v>
      </c>
      <c r="C1" s="167" t="s">
        <v>50</v>
      </c>
      <c r="D1" s="168" t="s">
        <v>1</v>
      </c>
      <c r="E1" s="168" t="s">
        <v>51</v>
      </c>
      <c r="F1" s="168" t="s">
        <v>145</v>
      </c>
      <c r="G1" s="168" t="s">
        <v>3</v>
      </c>
      <c r="H1" s="168" t="s">
        <v>4</v>
      </c>
      <c r="I1" s="168" t="s">
        <v>52</v>
      </c>
      <c r="J1" s="168" t="s">
        <v>145</v>
      </c>
      <c r="K1" s="168" t="s">
        <v>5</v>
      </c>
      <c r="L1" s="168" t="s">
        <v>6</v>
      </c>
      <c r="M1" s="168" t="s">
        <v>53</v>
      </c>
      <c r="N1" s="168" t="s">
        <v>145</v>
      </c>
      <c r="O1" s="168" t="s">
        <v>7</v>
      </c>
      <c r="P1" s="168" t="s">
        <v>8</v>
      </c>
      <c r="Q1" s="168" t="s">
        <v>54</v>
      </c>
      <c r="R1" s="168" t="s">
        <v>145</v>
      </c>
      <c r="S1" s="168" t="s">
        <v>9</v>
      </c>
      <c r="T1" s="168" t="s">
        <v>10</v>
      </c>
      <c r="U1" s="168" t="s">
        <v>55</v>
      </c>
      <c r="V1" s="168" t="s">
        <v>145</v>
      </c>
      <c r="W1" s="168" t="s">
        <v>11</v>
      </c>
      <c r="X1" s="168" t="s">
        <v>12</v>
      </c>
      <c r="Y1" s="168" t="s">
        <v>56</v>
      </c>
      <c r="Z1" s="168" t="s">
        <v>145</v>
      </c>
      <c r="AA1" s="168" t="s">
        <v>13</v>
      </c>
      <c r="AB1" s="168" t="s">
        <v>14</v>
      </c>
      <c r="AC1" s="168" t="s">
        <v>57</v>
      </c>
      <c r="AD1" s="168" t="s">
        <v>145</v>
      </c>
      <c r="AE1" s="168" t="s">
        <v>15</v>
      </c>
      <c r="AF1" s="168" t="s">
        <v>16</v>
      </c>
      <c r="AG1" s="168" t="s">
        <v>58</v>
      </c>
      <c r="AH1" s="168" t="s">
        <v>145</v>
      </c>
      <c r="AI1" s="168" t="s">
        <v>17</v>
      </c>
      <c r="AJ1" s="168" t="s">
        <v>18</v>
      </c>
      <c r="AK1" s="168" t="s">
        <v>59</v>
      </c>
      <c r="AL1" s="168" t="s">
        <v>145</v>
      </c>
      <c r="AM1" s="168" t="s">
        <v>19</v>
      </c>
      <c r="AN1" s="168" t="s">
        <v>20</v>
      </c>
      <c r="AO1" s="168"/>
      <c r="AP1" s="168" t="s">
        <v>144</v>
      </c>
      <c r="AQ1" s="169" t="s">
        <v>83</v>
      </c>
    </row>
    <row r="2" spans="1:43">
      <c r="A2" s="38" t="s">
        <v>76</v>
      </c>
      <c r="B2" s="59">
        <v>100</v>
      </c>
      <c r="C2" t="s">
        <v>48</v>
      </c>
      <c r="D2">
        <v>100</v>
      </c>
      <c r="E2" s="3">
        <v>13.24</v>
      </c>
      <c r="F2" s="2">
        <f t="shared" ref="F2:F31" si="0">G2/$AP2</f>
        <v>7629.7402510235588</v>
      </c>
      <c r="G2">
        <v>4502</v>
      </c>
      <c r="H2">
        <v>96</v>
      </c>
      <c r="I2" s="3">
        <v>10.251681814091604</v>
      </c>
      <c r="J2" s="2">
        <f t="shared" ref="J2:J31" si="1">K2/$AP2</f>
        <v>68464.292905564129</v>
      </c>
      <c r="K2">
        <v>40398</v>
      </c>
      <c r="L2">
        <v>208</v>
      </c>
      <c r="M2">
        <v>166</v>
      </c>
      <c r="N2" s="2">
        <f t="shared" ref="N2:N31" si="2">O2/$AP2</f>
        <v>5943.4693603597561</v>
      </c>
      <c r="O2">
        <v>3507</v>
      </c>
      <c r="P2">
        <v>70</v>
      </c>
      <c r="Q2">
        <v>0.27</v>
      </c>
      <c r="R2" s="2">
        <f t="shared" ref="R2:R31" si="3">S2/$AP2</f>
        <v>721.96120545003021</v>
      </c>
      <c r="S2">
        <v>426</v>
      </c>
      <c r="T2">
        <v>32</v>
      </c>
      <c r="U2">
        <v>108</v>
      </c>
      <c r="V2" s="2">
        <f t="shared" ref="V2:V31" si="4">W2/$AP2</f>
        <v>2276.0420162427008</v>
      </c>
      <c r="W2">
        <v>1343</v>
      </c>
      <c r="X2">
        <v>45</v>
      </c>
      <c r="Y2">
        <v>16</v>
      </c>
      <c r="Z2" s="2">
        <f t="shared" ref="Z2:Z31" si="5">AA2/$AP2</f>
        <v>293.19081817571652</v>
      </c>
      <c r="AA2">
        <v>173</v>
      </c>
      <c r="AB2">
        <v>29</v>
      </c>
      <c r="AC2">
        <v>22</v>
      </c>
      <c r="AD2" s="2">
        <f t="shared" ref="AD2:AD31" si="6">AE2/$AP2</f>
        <v>676.20310087925372</v>
      </c>
      <c r="AE2">
        <v>399</v>
      </c>
      <c r="AF2">
        <v>52</v>
      </c>
      <c r="AG2">
        <v>2</v>
      </c>
      <c r="AH2" s="2">
        <f t="shared" ref="AH2:AH31" si="7">AI2/$AP2</f>
        <v>83.042486072890796</v>
      </c>
      <c r="AI2">
        <v>49</v>
      </c>
      <c r="AJ2">
        <v>30</v>
      </c>
      <c r="AK2">
        <v>7.7</v>
      </c>
      <c r="AL2" s="2">
        <f t="shared" ref="AL2:AL31" si="8">AM2/$AP2</f>
        <v>1769.3133767366937</v>
      </c>
      <c r="AM2">
        <v>1044</v>
      </c>
      <c r="AN2">
        <v>159</v>
      </c>
      <c r="AP2">
        <v>0.59005940594059403</v>
      </c>
      <c r="AQ2" s="60">
        <v>1.0417887325594481</v>
      </c>
    </row>
    <row r="3" spans="1:43">
      <c r="A3" s="38" t="s">
        <v>76</v>
      </c>
      <c r="B3" s="59">
        <v>100</v>
      </c>
      <c r="C3" t="s">
        <v>48</v>
      </c>
      <c r="D3">
        <v>100</v>
      </c>
      <c r="E3" s="3">
        <v>13.24</v>
      </c>
      <c r="F3" s="2">
        <f t="shared" si="0"/>
        <v>7406.1073241479326</v>
      </c>
      <c r="G3">
        <v>4454</v>
      </c>
      <c r="H3">
        <v>95</v>
      </c>
      <c r="I3" s="3">
        <v>10.251681814091604</v>
      </c>
      <c r="J3" s="2">
        <f t="shared" si="1"/>
        <v>67110.572878897743</v>
      </c>
      <c r="K3">
        <v>40360</v>
      </c>
      <c r="L3">
        <v>208</v>
      </c>
      <c r="M3">
        <v>166</v>
      </c>
      <c r="N3" s="2">
        <f t="shared" si="2"/>
        <v>5961.1348803480778</v>
      </c>
      <c r="O3">
        <v>3585</v>
      </c>
      <c r="P3">
        <v>71</v>
      </c>
      <c r="Q3">
        <v>0.27</v>
      </c>
      <c r="R3" s="2">
        <f t="shared" si="3"/>
        <v>731.63161711385055</v>
      </c>
      <c r="S3">
        <v>440</v>
      </c>
      <c r="T3">
        <v>33</v>
      </c>
      <c r="U3">
        <v>108</v>
      </c>
      <c r="V3" s="2">
        <f t="shared" si="4"/>
        <v>2281.3604060913704</v>
      </c>
      <c r="W3">
        <v>1372</v>
      </c>
      <c r="X3">
        <v>45</v>
      </c>
      <c r="Y3">
        <v>16</v>
      </c>
      <c r="Z3" s="2">
        <f t="shared" si="5"/>
        <v>277.68745467730236</v>
      </c>
      <c r="AA3">
        <v>167</v>
      </c>
      <c r="AB3">
        <v>29</v>
      </c>
      <c r="AC3">
        <v>22</v>
      </c>
      <c r="AD3" s="2">
        <f t="shared" si="6"/>
        <v>606.92168237853514</v>
      </c>
      <c r="AE3">
        <v>365</v>
      </c>
      <c r="AF3">
        <v>54</v>
      </c>
      <c r="AG3">
        <v>2</v>
      </c>
      <c r="AH3" s="2">
        <f t="shared" si="7"/>
        <v>26.604786076867295</v>
      </c>
      <c r="AI3">
        <v>16</v>
      </c>
      <c r="AJ3">
        <v>31</v>
      </c>
      <c r="AK3">
        <v>7.7</v>
      </c>
      <c r="AL3" s="2">
        <f t="shared" si="8"/>
        <v>1110.7498187092094</v>
      </c>
      <c r="AM3">
        <v>668</v>
      </c>
      <c r="AN3">
        <v>159</v>
      </c>
      <c r="AP3">
        <v>0.60139555167902314</v>
      </c>
      <c r="AQ3" s="60">
        <v>1.0221512928278513</v>
      </c>
    </row>
    <row r="4" spans="1:43">
      <c r="A4" s="38" t="s">
        <v>76</v>
      </c>
      <c r="B4" s="59">
        <v>100</v>
      </c>
      <c r="C4" t="s">
        <v>48</v>
      </c>
      <c r="D4">
        <v>100</v>
      </c>
      <c r="E4" s="3">
        <v>13.24</v>
      </c>
      <c r="F4" s="2">
        <f t="shared" si="0"/>
        <v>7233.3306629280987</v>
      </c>
      <c r="G4">
        <v>4234</v>
      </c>
      <c r="H4">
        <v>95</v>
      </c>
      <c r="I4" s="3">
        <v>10.251681814091604</v>
      </c>
      <c r="J4" s="2">
        <f t="shared" si="1"/>
        <v>68631.221710394544</v>
      </c>
      <c r="K4">
        <v>40173</v>
      </c>
      <c r="L4">
        <v>208</v>
      </c>
      <c r="M4">
        <v>166</v>
      </c>
      <c r="N4" s="2">
        <f t="shared" si="2"/>
        <v>5958.8704185860197</v>
      </c>
      <c r="O4">
        <v>3488</v>
      </c>
      <c r="P4">
        <v>70</v>
      </c>
      <c r="Q4">
        <v>0.27</v>
      </c>
      <c r="R4" s="2">
        <f t="shared" si="3"/>
        <v>698.73222511516121</v>
      </c>
      <c r="S4">
        <v>409</v>
      </c>
      <c r="T4">
        <v>32</v>
      </c>
      <c r="U4">
        <v>108</v>
      </c>
      <c r="V4" s="2">
        <f t="shared" si="4"/>
        <v>2342.2050871219708</v>
      </c>
      <c r="W4">
        <v>1371</v>
      </c>
      <c r="X4">
        <v>45</v>
      </c>
      <c r="Y4">
        <v>16</v>
      </c>
      <c r="Z4" s="2">
        <f t="shared" si="5"/>
        <v>298.96855597836969</v>
      </c>
      <c r="AA4">
        <v>175</v>
      </c>
      <c r="AB4">
        <v>29</v>
      </c>
      <c r="AC4">
        <v>22</v>
      </c>
      <c r="AD4" s="2">
        <f t="shared" si="6"/>
        <v>546.68535950330454</v>
      </c>
      <c r="AE4">
        <v>320</v>
      </c>
      <c r="AF4">
        <v>53</v>
      </c>
      <c r="AG4">
        <v>2</v>
      </c>
      <c r="AH4" s="2">
        <f t="shared" si="7"/>
        <v>23.917484478269575</v>
      </c>
      <c r="AI4">
        <v>14</v>
      </c>
      <c r="AJ4">
        <v>31</v>
      </c>
      <c r="AK4">
        <v>7.7</v>
      </c>
      <c r="AL4" s="2">
        <f t="shared" si="8"/>
        <v>1055.7861005407569</v>
      </c>
      <c r="AM4">
        <v>618</v>
      </c>
      <c r="AN4">
        <v>159</v>
      </c>
      <c r="AP4">
        <v>0.58534583821805397</v>
      </c>
      <c r="AQ4" s="60">
        <v>1.050177861554449</v>
      </c>
    </row>
    <row r="5" spans="1:43">
      <c r="A5" s="38" t="s">
        <v>76</v>
      </c>
      <c r="B5" s="59">
        <v>100</v>
      </c>
      <c r="C5" t="s">
        <v>48</v>
      </c>
      <c r="D5">
        <v>100</v>
      </c>
      <c r="E5" s="3">
        <v>13.24</v>
      </c>
      <c r="F5" s="2">
        <f t="shared" si="0"/>
        <v>7735.5635609948677</v>
      </c>
      <c r="G5">
        <v>4507</v>
      </c>
      <c r="H5">
        <v>96</v>
      </c>
      <c r="I5" s="3">
        <v>10.251681814091604</v>
      </c>
      <c r="J5" s="2">
        <f t="shared" si="1"/>
        <v>70447.349980260566</v>
      </c>
      <c r="K5">
        <v>41045</v>
      </c>
      <c r="L5">
        <v>210</v>
      </c>
      <c r="M5">
        <v>166</v>
      </c>
      <c r="N5" s="2">
        <f t="shared" si="2"/>
        <v>6122.1999605211213</v>
      </c>
      <c r="O5">
        <v>3567</v>
      </c>
      <c r="P5">
        <v>69</v>
      </c>
      <c r="Q5">
        <v>0.27</v>
      </c>
      <c r="R5" s="2">
        <f t="shared" si="3"/>
        <v>748.32609553888676</v>
      </c>
      <c r="S5">
        <v>436</v>
      </c>
      <c r="T5">
        <v>32</v>
      </c>
      <c r="U5">
        <v>108</v>
      </c>
      <c r="V5" s="2">
        <f t="shared" si="4"/>
        <v>2361.6896960126332</v>
      </c>
      <c r="W5">
        <v>1376</v>
      </c>
      <c r="X5">
        <v>46</v>
      </c>
      <c r="Y5">
        <v>16</v>
      </c>
      <c r="Z5" s="2">
        <f t="shared" si="5"/>
        <v>295.21121200157916</v>
      </c>
      <c r="AA5">
        <v>172</v>
      </c>
      <c r="AB5">
        <v>29</v>
      </c>
      <c r="AC5">
        <v>22</v>
      </c>
      <c r="AD5" s="2">
        <f t="shared" si="6"/>
        <v>600.72048953809713</v>
      </c>
      <c r="AE5">
        <v>350</v>
      </c>
      <c r="AF5">
        <v>53</v>
      </c>
      <c r="AG5">
        <v>2</v>
      </c>
      <c r="AH5" s="2">
        <f t="shared" si="7"/>
        <v>25.745163837347022</v>
      </c>
      <c r="AI5">
        <v>15</v>
      </c>
      <c r="AJ5">
        <v>31</v>
      </c>
      <c r="AK5">
        <v>7.7</v>
      </c>
      <c r="AL5" s="2">
        <f t="shared" si="8"/>
        <v>1692.3154362416108</v>
      </c>
      <c r="AM5">
        <v>986</v>
      </c>
      <c r="AN5">
        <v>158</v>
      </c>
      <c r="AP5">
        <v>0.58263369752731453</v>
      </c>
      <c r="AQ5" s="60">
        <v>1.0550664049444438</v>
      </c>
    </row>
    <row r="6" spans="1:43">
      <c r="A6" s="38" t="s">
        <v>76</v>
      </c>
      <c r="B6" s="59">
        <v>100</v>
      </c>
      <c r="C6" t="s">
        <v>48</v>
      </c>
      <c r="D6">
        <v>100</v>
      </c>
      <c r="E6" s="3">
        <v>13.24</v>
      </c>
      <c r="F6" s="2">
        <f t="shared" si="0"/>
        <v>7011.1433678028852</v>
      </c>
      <c r="G6">
        <v>4292</v>
      </c>
      <c r="H6">
        <v>95</v>
      </c>
      <c r="I6" s="3">
        <v>10.251681814091604</v>
      </c>
      <c r="J6" s="2">
        <f t="shared" si="1"/>
        <v>65903.440827269253</v>
      </c>
      <c r="K6">
        <v>40344</v>
      </c>
      <c r="L6">
        <v>208</v>
      </c>
      <c r="M6">
        <v>166</v>
      </c>
      <c r="N6" s="2">
        <f t="shared" si="2"/>
        <v>5870.9341248563769</v>
      </c>
      <c r="O6">
        <v>3594</v>
      </c>
      <c r="P6">
        <v>70</v>
      </c>
      <c r="Q6">
        <v>0.27</v>
      </c>
      <c r="R6" s="2">
        <f t="shared" si="3"/>
        <v>798.79988510149371</v>
      </c>
      <c r="S6">
        <v>489</v>
      </c>
      <c r="T6">
        <v>34</v>
      </c>
      <c r="U6">
        <v>108</v>
      </c>
      <c r="V6" s="2">
        <f t="shared" si="4"/>
        <v>2108.8970381718373</v>
      </c>
      <c r="W6">
        <v>1291</v>
      </c>
      <c r="X6">
        <v>45</v>
      </c>
      <c r="Y6">
        <v>16</v>
      </c>
      <c r="Z6" s="2">
        <f t="shared" si="5"/>
        <v>233.59587642027321</v>
      </c>
      <c r="AA6">
        <v>143</v>
      </c>
      <c r="AB6">
        <v>29</v>
      </c>
      <c r="AC6">
        <v>22</v>
      </c>
      <c r="AD6" s="2">
        <f t="shared" si="6"/>
        <v>592.97414783607815</v>
      </c>
      <c r="AE6">
        <v>363</v>
      </c>
      <c r="AF6">
        <v>53</v>
      </c>
      <c r="AG6">
        <v>2</v>
      </c>
      <c r="AH6" s="2">
        <f t="shared" si="7"/>
        <v>-8.1676879867228394</v>
      </c>
      <c r="AI6">
        <v>-5</v>
      </c>
      <c r="AJ6">
        <v>31</v>
      </c>
      <c r="AK6">
        <v>7.7</v>
      </c>
      <c r="AL6" s="2">
        <f t="shared" si="8"/>
        <v>1460.3826120260437</v>
      </c>
      <c r="AM6">
        <v>894</v>
      </c>
      <c r="AN6">
        <v>159</v>
      </c>
      <c r="AP6">
        <v>0.61216834043218316</v>
      </c>
      <c r="AQ6" s="60">
        <v>1.0041637243370829</v>
      </c>
    </row>
    <row r="7" spans="1:43">
      <c r="A7" s="38" t="s">
        <v>76</v>
      </c>
      <c r="B7" s="59">
        <v>100</v>
      </c>
      <c r="C7" t="s">
        <v>48</v>
      </c>
      <c r="D7">
        <v>100</v>
      </c>
      <c r="E7" s="3">
        <v>13.24</v>
      </c>
      <c r="F7" s="2">
        <f t="shared" si="0"/>
        <v>7105.2816215162738</v>
      </c>
      <c r="G7">
        <v>4275</v>
      </c>
      <c r="H7">
        <v>96</v>
      </c>
      <c r="I7" s="3">
        <v>10.251681814091604</v>
      </c>
      <c r="J7" s="2">
        <f t="shared" si="1"/>
        <v>67311.532254921069</v>
      </c>
      <c r="K7">
        <v>40499</v>
      </c>
      <c r="L7">
        <v>208</v>
      </c>
      <c r="M7">
        <v>166</v>
      </c>
      <c r="N7" s="2">
        <f t="shared" si="2"/>
        <v>6034.9187292925362</v>
      </c>
      <c r="O7">
        <v>3631</v>
      </c>
      <c r="P7">
        <v>70</v>
      </c>
      <c r="Q7">
        <v>0.27</v>
      </c>
      <c r="R7" s="2">
        <f t="shared" si="3"/>
        <v>766.20697719742748</v>
      </c>
      <c r="S7">
        <v>461</v>
      </c>
      <c r="T7">
        <v>33</v>
      </c>
      <c r="U7">
        <v>108</v>
      </c>
      <c r="V7" s="2">
        <f t="shared" si="4"/>
        <v>2207.2079516663421</v>
      </c>
      <c r="W7">
        <v>1328</v>
      </c>
      <c r="X7">
        <v>45</v>
      </c>
      <c r="Y7">
        <v>16</v>
      </c>
      <c r="Z7" s="2">
        <f t="shared" si="5"/>
        <v>274.23893977782109</v>
      </c>
      <c r="AA7">
        <v>165</v>
      </c>
      <c r="AB7">
        <v>29</v>
      </c>
      <c r="AC7">
        <v>22</v>
      </c>
      <c r="AD7" s="2">
        <f t="shared" si="6"/>
        <v>609.97388423309303</v>
      </c>
      <c r="AE7">
        <v>367</v>
      </c>
      <c r="AF7">
        <v>52</v>
      </c>
      <c r="AG7">
        <v>2</v>
      </c>
      <c r="AH7" s="2">
        <f t="shared" si="7"/>
        <v>76.454492301695581</v>
      </c>
      <c r="AI7">
        <v>46</v>
      </c>
      <c r="AJ7">
        <v>31</v>
      </c>
      <c r="AK7">
        <v>7.7</v>
      </c>
      <c r="AL7" s="2">
        <f t="shared" si="8"/>
        <v>1337.9536152796727</v>
      </c>
      <c r="AM7">
        <v>805</v>
      </c>
      <c r="AN7">
        <v>157</v>
      </c>
      <c r="AP7">
        <v>0.6016651031894934</v>
      </c>
      <c r="AQ7" s="60">
        <v>1.0216933596297144</v>
      </c>
    </row>
    <row r="8" spans="1:43">
      <c r="A8" s="38" t="s">
        <v>76</v>
      </c>
      <c r="B8" s="59">
        <v>100</v>
      </c>
      <c r="C8" t="s">
        <v>48</v>
      </c>
      <c r="D8">
        <v>100</v>
      </c>
      <c r="E8" s="3">
        <v>13.24</v>
      </c>
      <c r="F8" s="2">
        <f t="shared" si="0"/>
        <v>7719.0393085958358</v>
      </c>
      <c r="G8">
        <v>4405</v>
      </c>
      <c r="H8">
        <v>96</v>
      </c>
      <c r="I8" s="3">
        <v>10.251681814091604</v>
      </c>
      <c r="J8" s="2">
        <f t="shared" si="1"/>
        <v>70843.432728243468</v>
      </c>
      <c r="K8">
        <v>40428</v>
      </c>
      <c r="L8">
        <v>208</v>
      </c>
      <c r="M8">
        <v>166</v>
      </c>
      <c r="N8" s="2">
        <f t="shared" si="2"/>
        <v>6092.8716631073148</v>
      </c>
      <c r="O8">
        <v>3477</v>
      </c>
      <c r="P8">
        <v>70</v>
      </c>
      <c r="Q8">
        <v>0.27</v>
      </c>
      <c r="R8" s="2">
        <f t="shared" si="3"/>
        <v>788.55112119594241</v>
      </c>
      <c r="S8">
        <v>450</v>
      </c>
      <c r="T8">
        <v>33</v>
      </c>
      <c r="U8">
        <v>108</v>
      </c>
      <c r="V8" s="2">
        <f t="shared" si="4"/>
        <v>2306.0739455419116</v>
      </c>
      <c r="W8">
        <v>1316</v>
      </c>
      <c r="X8">
        <v>45</v>
      </c>
      <c r="Y8">
        <v>16</v>
      </c>
      <c r="Z8" s="2">
        <f t="shared" si="5"/>
        <v>352.21950080085429</v>
      </c>
      <c r="AA8">
        <v>201</v>
      </c>
      <c r="AB8">
        <v>29</v>
      </c>
      <c r="AC8">
        <v>22</v>
      </c>
      <c r="AD8" s="2">
        <f t="shared" si="6"/>
        <v>807.82681526962097</v>
      </c>
      <c r="AE8">
        <v>461</v>
      </c>
      <c r="AF8">
        <v>54</v>
      </c>
      <c r="AG8">
        <v>2</v>
      </c>
      <c r="AH8" s="2">
        <f t="shared" si="7"/>
        <v>7.0093432995194878</v>
      </c>
      <c r="AI8">
        <v>4</v>
      </c>
      <c r="AJ8">
        <v>29</v>
      </c>
      <c r="AK8">
        <v>7.7</v>
      </c>
      <c r="AL8" s="2">
        <f t="shared" si="8"/>
        <v>1531.5415109450082</v>
      </c>
      <c r="AM8">
        <v>874</v>
      </c>
      <c r="AN8">
        <v>159</v>
      </c>
      <c r="AP8">
        <v>0.57066686978710435</v>
      </c>
      <c r="AQ8" s="60">
        <v>1.0771910429616522</v>
      </c>
    </row>
    <row r="9" spans="1:43">
      <c r="A9" s="38" t="s">
        <v>76</v>
      </c>
      <c r="B9" s="59">
        <v>100</v>
      </c>
      <c r="C9" t="s">
        <v>48</v>
      </c>
      <c r="D9">
        <v>100</v>
      </c>
      <c r="E9" s="3">
        <v>13.24</v>
      </c>
      <c r="F9" s="2">
        <f t="shared" si="0"/>
        <v>7600.6441702341981</v>
      </c>
      <c r="G9">
        <v>4588</v>
      </c>
      <c r="H9">
        <v>97</v>
      </c>
      <c r="I9" s="3">
        <v>10.251681814091604</v>
      </c>
      <c r="J9" s="2">
        <f t="shared" si="1"/>
        <v>67204.73671619239</v>
      </c>
      <c r="K9">
        <v>40567</v>
      </c>
      <c r="L9">
        <v>208</v>
      </c>
      <c r="M9">
        <v>166</v>
      </c>
      <c r="N9" s="2">
        <f t="shared" si="2"/>
        <v>5799.8812641651975</v>
      </c>
      <c r="O9">
        <v>3501</v>
      </c>
      <c r="P9">
        <v>69</v>
      </c>
      <c r="Q9">
        <v>0.27</v>
      </c>
      <c r="R9" s="2">
        <f t="shared" si="3"/>
        <v>722.29312515739105</v>
      </c>
      <c r="S9">
        <v>436</v>
      </c>
      <c r="T9">
        <v>32</v>
      </c>
      <c r="U9">
        <v>108</v>
      </c>
      <c r="V9" s="2">
        <f t="shared" si="4"/>
        <v>2155.282926215059</v>
      </c>
      <c r="W9">
        <v>1301</v>
      </c>
      <c r="X9">
        <v>45</v>
      </c>
      <c r="Y9">
        <v>16</v>
      </c>
      <c r="Z9" s="2">
        <f t="shared" si="5"/>
        <v>173.94673885671116</v>
      </c>
      <c r="AA9">
        <v>105</v>
      </c>
      <c r="AB9">
        <v>28</v>
      </c>
      <c r="AC9">
        <v>22</v>
      </c>
      <c r="AD9" s="2">
        <f t="shared" si="6"/>
        <v>672.59405691261645</v>
      </c>
      <c r="AE9">
        <v>406</v>
      </c>
      <c r="AF9">
        <v>55</v>
      </c>
      <c r="AG9">
        <v>2</v>
      </c>
      <c r="AH9" s="2">
        <f t="shared" si="7"/>
        <v>106.02467892218584</v>
      </c>
      <c r="AI9">
        <v>64</v>
      </c>
      <c r="AJ9">
        <v>31</v>
      </c>
      <c r="AK9">
        <v>7.7</v>
      </c>
      <c r="AL9" s="2">
        <f t="shared" si="8"/>
        <v>1128.1688491563837</v>
      </c>
      <c r="AM9">
        <v>681</v>
      </c>
      <c r="AN9">
        <v>157</v>
      </c>
      <c r="AP9">
        <v>0.60363304704719922</v>
      </c>
      <c r="AQ9" s="60">
        <v>1.0183624698095206</v>
      </c>
    </row>
    <row r="10" spans="1:43">
      <c r="A10" s="38" t="s">
        <v>76</v>
      </c>
      <c r="B10" s="59">
        <v>100</v>
      </c>
      <c r="C10" t="s">
        <v>48</v>
      </c>
      <c r="D10">
        <v>100</v>
      </c>
      <c r="E10" s="3">
        <v>13.24</v>
      </c>
      <c r="F10" s="2">
        <f t="shared" si="0"/>
        <v>7472.7983903420527</v>
      </c>
      <c r="G10">
        <v>4413</v>
      </c>
      <c r="H10">
        <v>96</v>
      </c>
      <c r="I10" s="3">
        <v>10.251681814091604</v>
      </c>
      <c r="J10" s="2">
        <f t="shared" si="1"/>
        <v>68294.908651911464</v>
      </c>
      <c r="K10">
        <v>40331</v>
      </c>
      <c r="L10">
        <v>208</v>
      </c>
      <c r="M10">
        <v>166</v>
      </c>
      <c r="N10" s="2">
        <f t="shared" si="2"/>
        <v>5931.8406438631791</v>
      </c>
      <c r="O10">
        <v>3503</v>
      </c>
      <c r="P10">
        <v>70</v>
      </c>
      <c r="Q10">
        <v>0.27</v>
      </c>
      <c r="R10" s="2">
        <f t="shared" si="3"/>
        <v>731.53158953722334</v>
      </c>
      <c r="S10">
        <v>432</v>
      </c>
      <c r="T10">
        <v>32</v>
      </c>
      <c r="U10">
        <v>108</v>
      </c>
      <c r="V10" s="2">
        <f t="shared" si="4"/>
        <v>2160.7275653923543</v>
      </c>
      <c r="W10">
        <v>1276</v>
      </c>
      <c r="X10">
        <v>45</v>
      </c>
      <c r="Y10">
        <v>16</v>
      </c>
      <c r="Z10" s="2">
        <f t="shared" si="5"/>
        <v>240.45714285714286</v>
      </c>
      <c r="AA10">
        <v>142</v>
      </c>
      <c r="AB10">
        <v>29</v>
      </c>
      <c r="AC10">
        <v>22</v>
      </c>
      <c r="AD10" s="2">
        <f t="shared" si="6"/>
        <v>690.89094567404425</v>
      </c>
      <c r="AE10">
        <v>408</v>
      </c>
      <c r="AF10">
        <v>54</v>
      </c>
      <c r="AG10">
        <v>2</v>
      </c>
      <c r="AH10" s="2">
        <f t="shared" si="7"/>
        <v>16.933601609657948</v>
      </c>
      <c r="AI10">
        <v>10</v>
      </c>
      <c r="AJ10">
        <v>31</v>
      </c>
      <c r="AK10">
        <v>7.7</v>
      </c>
      <c r="AL10" s="2">
        <f t="shared" si="8"/>
        <v>1828.8289738430583</v>
      </c>
      <c r="AM10">
        <v>1080</v>
      </c>
      <c r="AN10">
        <v>157</v>
      </c>
      <c r="AP10">
        <v>0.59054182509505704</v>
      </c>
      <c r="AQ10" s="60">
        <v>1.0409376855749106</v>
      </c>
    </row>
    <row r="11" spans="1:43">
      <c r="A11" s="38" t="s">
        <v>76</v>
      </c>
      <c r="B11" s="59">
        <v>100</v>
      </c>
      <c r="C11" t="s">
        <v>48</v>
      </c>
      <c r="D11">
        <v>100</v>
      </c>
      <c r="E11" s="3">
        <v>13.24</v>
      </c>
      <c r="F11" s="2">
        <f t="shared" si="0"/>
        <v>7327.0695725062869</v>
      </c>
      <c r="G11">
        <v>4433</v>
      </c>
      <c r="H11">
        <v>95</v>
      </c>
      <c r="I11" s="3">
        <v>10.251681814091604</v>
      </c>
      <c r="J11" s="2">
        <f t="shared" si="1"/>
        <v>66464.272873815207</v>
      </c>
      <c r="K11">
        <v>40212</v>
      </c>
      <c r="L11">
        <v>208</v>
      </c>
      <c r="M11">
        <v>166</v>
      </c>
      <c r="N11" s="2">
        <f t="shared" si="2"/>
        <v>5446.1299890386226</v>
      </c>
      <c r="O11">
        <v>3295</v>
      </c>
      <c r="P11">
        <v>70</v>
      </c>
      <c r="Q11">
        <v>0.27</v>
      </c>
      <c r="R11" s="2">
        <f t="shared" si="3"/>
        <v>714.02978915468441</v>
      </c>
      <c r="S11">
        <v>432</v>
      </c>
      <c r="T11">
        <v>32</v>
      </c>
      <c r="U11">
        <v>108</v>
      </c>
      <c r="V11" s="2">
        <f t="shared" si="4"/>
        <v>2135.4779805274356</v>
      </c>
      <c r="W11">
        <v>1292</v>
      </c>
      <c r="X11">
        <v>44</v>
      </c>
      <c r="Y11">
        <v>16</v>
      </c>
      <c r="Z11" s="2">
        <f t="shared" si="5"/>
        <v>272.71971113546971</v>
      </c>
      <c r="AA11">
        <v>165</v>
      </c>
      <c r="AB11">
        <v>28</v>
      </c>
      <c r="AC11">
        <v>22</v>
      </c>
      <c r="AD11" s="2">
        <f t="shared" si="6"/>
        <v>763.61519117931527</v>
      </c>
      <c r="AE11">
        <v>462</v>
      </c>
      <c r="AF11">
        <v>53</v>
      </c>
      <c r="AG11">
        <v>2</v>
      </c>
      <c r="AH11" s="2">
        <f t="shared" si="7"/>
        <v>89.253723644335551</v>
      </c>
      <c r="AI11">
        <v>54</v>
      </c>
      <c r="AJ11">
        <v>31</v>
      </c>
      <c r="AK11">
        <v>7.7</v>
      </c>
      <c r="AL11" s="2">
        <f t="shared" si="8"/>
        <v>1153.6870204397446</v>
      </c>
      <c r="AM11">
        <v>698</v>
      </c>
      <c r="AN11">
        <v>158</v>
      </c>
      <c r="AP11">
        <v>0.60501677459623937</v>
      </c>
      <c r="AQ11" s="60">
        <v>1.0160333836361257</v>
      </c>
    </row>
    <row r="12" spans="1:43">
      <c r="A12" s="38" t="s">
        <v>77</v>
      </c>
      <c r="B12" s="59">
        <v>150</v>
      </c>
      <c r="C12" t="s">
        <v>49</v>
      </c>
      <c r="D12">
        <v>150</v>
      </c>
      <c r="E12" s="3">
        <v>11.4</v>
      </c>
      <c r="F12" s="2">
        <f t="shared" si="0"/>
        <v>5736.5984998584772</v>
      </c>
      <c r="G12">
        <v>3470</v>
      </c>
      <c r="H12">
        <v>88</v>
      </c>
      <c r="I12" s="3">
        <v>11.117568613335733</v>
      </c>
      <c r="J12" s="2">
        <f t="shared" si="1"/>
        <v>67868.754528729129</v>
      </c>
      <c r="K12">
        <v>41053</v>
      </c>
      <c r="L12">
        <v>209</v>
      </c>
      <c r="M12">
        <v>121</v>
      </c>
      <c r="N12" s="2">
        <f t="shared" si="2"/>
        <v>5624.1810076422307</v>
      </c>
      <c r="O12">
        <v>3402</v>
      </c>
      <c r="P12">
        <v>69</v>
      </c>
      <c r="Q12">
        <v>11</v>
      </c>
      <c r="R12" s="2">
        <f t="shared" si="3"/>
        <v>218.22219077271441</v>
      </c>
      <c r="S12">
        <v>132</v>
      </c>
      <c r="T12">
        <v>27</v>
      </c>
      <c r="U12">
        <v>403</v>
      </c>
      <c r="V12" s="2">
        <f t="shared" si="4"/>
        <v>6812.8306679875459</v>
      </c>
      <c r="W12">
        <v>4121</v>
      </c>
      <c r="X12">
        <v>70</v>
      </c>
      <c r="Y12">
        <v>27.6</v>
      </c>
      <c r="Z12" s="2">
        <f t="shared" si="5"/>
        <v>568.70025474101328</v>
      </c>
      <c r="AA12">
        <v>344</v>
      </c>
      <c r="AB12">
        <v>32</v>
      </c>
      <c r="AC12">
        <v>179</v>
      </c>
      <c r="AD12" s="2">
        <f t="shared" si="6"/>
        <v>4025.5381403906031</v>
      </c>
      <c r="AE12">
        <v>2435</v>
      </c>
      <c r="AF12">
        <v>86</v>
      </c>
      <c r="AG12">
        <v>19</v>
      </c>
      <c r="AH12" s="2">
        <f t="shared" si="7"/>
        <v>368.6632465326918</v>
      </c>
      <c r="AI12">
        <v>223</v>
      </c>
      <c r="AJ12">
        <v>37</v>
      </c>
      <c r="AK12">
        <v>139</v>
      </c>
      <c r="AL12" s="2">
        <f t="shared" si="8"/>
        <v>4141.2620294367398</v>
      </c>
      <c r="AM12">
        <v>2505</v>
      </c>
      <c r="AN12">
        <v>158</v>
      </c>
      <c r="AP12">
        <v>0.60488807088130803</v>
      </c>
      <c r="AQ12" s="60">
        <v>1.0162495678812173</v>
      </c>
    </row>
    <row r="13" spans="1:43">
      <c r="A13" s="38" t="s">
        <v>77</v>
      </c>
      <c r="B13" s="59">
        <v>150</v>
      </c>
      <c r="C13" t="s">
        <v>49</v>
      </c>
      <c r="D13">
        <v>150</v>
      </c>
      <c r="E13" s="3">
        <v>11.4</v>
      </c>
      <c r="F13" s="2">
        <f t="shared" si="0"/>
        <v>5888.5724090597114</v>
      </c>
      <c r="G13">
        <v>3625</v>
      </c>
      <c r="H13">
        <v>3</v>
      </c>
      <c r="I13" s="3">
        <v>11.117568613335733</v>
      </c>
      <c r="J13" s="2">
        <f t="shared" si="1"/>
        <v>66648.893067947836</v>
      </c>
      <c r="K13">
        <v>41029</v>
      </c>
      <c r="L13">
        <v>7</v>
      </c>
      <c r="M13">
        <v>121</v>
      </c>
      <c r="N13" s="2">
        <f t="shared" si="2"/>
        <v>5256.6676733013037</v>
      </c>
      <c r="O13">
        <v>3236</v>
      </c>
      <c r="P13">
        <v>2</v>
      </c>
      <c r="Q13">
        <v>11</v>
      </c>
      <c r="R13" s="2">
        <f t="shared" si="3"/>
        <v>194.93205216197666</v>
      </c>
      <c r="S13">
        <v>120</v>
      </c>
      <c r="T13">
        <v>1</v>
      </c>
      <c r="U13">
        <v>403</v>
      </c>
      <c r="V13" s="2">
        <f t="shared" si="4"/>
        <v>6741.4001372683588</v>
      </c>
      <c r="W13">
        <v>4150</v>
      </c>
      <c r="X13">
        <v>2</v>
      </c>
      <c r="Y13">
        <v>27.6</v>
      </c>
      <c r="Z13" s="2">
        <f t="shared" si="5"/>
        <v>576.67398764584755</v>
      </c>
      <c r="AA13">
        <v>355</v>
      </c>
      <c r="AB13">
        <v>1</v>
      </c>
      <c r="AC13">
        <v>179</v>
      </c>
      <c r="AD13" s="2">
        <f t="shared" si="6"/>
        <v>4075.7043239533286</v>
      </c>
      <c r="AE13">
        <v>2509</v>
      </c>
      <c r="AF13">
        <v>2</v>
      </c>
      <c r="AG13">
        <v>19</v>
      </c>
      <c r="AH13" s="2">
        <f t="shared" si="7"/>
        <v>475.95909402882631</v>
      </c>
      <c r="AI13">
        <v>293</v>
      </c>
      <c r="AJ13">
        <v>1</v>
      </c>
      <c r="AK13">
        <v>139</v>
      </c>
      <c r="AL13" s="2">
        <f t="shared" si="8"/>
        <v>3253.7408373369935</v>
      </c>
      <c r="AM13">
        <v>2003</v>
      </c>
      <c r="AN13">
        <v>5</v>
      </c>
      <c r="AP13">
        <v>0.6155991211762718</v>
      </c>
      <c r="AQ13" s="60">
        <v>0.99856744349317084</v>
      </c>
    </row>
    <row r="14" spans="1:43">
      <c r="A14" s="38" t="s">
        <v>77</v>
      </c>
      <c r="B14" s="59">
        <v>150</v>
      </c>
      <c r="C14" t="s">
        <v>49</v>
      </c>
      <c r="D14">
        <v>150</v>
      </c>
      <c r="E14" s="3">
        <v>11.4</v>
      </c>
      <c r="F14" s="2">
        <f t="shared" si="0"/>
        <v>6279.9896532039393</v>
      </c>
      <c r="G14">
        <v>3749</v>
      </c>
      <c r="H14">
        <v>89</v>
      </c>
      <c r="I14" s="3">
        <v>11.117568613335733</v>
      </c>
      <c r="J14" s="2">
        <f t="shared" si="1"/>
        <v>68590.753888968175</v>
      </c>
      <c r="K14">
        <v>40947</v>
      </c>
      <c r="L14">
        <v>209</v>
      </c>
      <c r="M14">
        <v>121</v>
      </c>
      <c r="N14" s="2">
        <f t="shared" si="2"/>
        <v>5579.7934208648494</v>
      </c>
      <c r="O14">
        <v>3331</v>
      </c>
      <c r="P14">
        <v>68</v>
      </c>
      <c r="Q14">
        <v>11</v>
      </c>
      <c r="R14" s="2">
        <f t="shared" si="3"/>
        <v>206.03860425288997</v>
      </c>
      <c r="S14">
        <v>123</v>
      </c>
      <c r="T14">
        <v>27</v>
      </c>
      <c r="U14">
        <v>403</v>
      </c>
      <c r="V14" s="2">
        <f t="shared" si="4"/>
        <v>6869.6285857000148</v>
      </c>
      <c r="W14">
        <v>4101</v>
      </c>
      <c r="X14">
        <v>70</v>
      </c>
      <c r="Y14">
        <v>27.6</v>
      </c>
      <c r="Z14" s="2">
        <f t="shared" si="5"/>
        <v>423.80298273155415</v>
      </c>
      <c r="AA14">
        <v>253</v>
      </c>
      <c r="AB14">
        <v>31</v>
      </c>
      <c r="AC14">
        <v>179</v>
      </c>
      <c r="AD14" s="2">
        <f t="shared" si="6"/>
        <v>4078.8943199657488</v>
      </c>
      <c r="AE14">
        <v>2435</v>
      </c>
      <c r="AF14">
        <v>86</v>
      </c>
      <c r="AG14">
        <v>19</v>
      </c>
      <c r="AH14" s="2">
        <f t="shared" si="7"/>
        <v>412.07720850577994</v>
      </c>
      <c r="AI14">
        <v>246</v>
      </c>
      <c r="AJ14">
        <v>39</v>
      </c>
      <c r="AK14">
        <v>139</v>
      </c>
      <c r="AL14" s="2">
        <f t="shared" si="8"/>
        <v>3961.6365777080064</v>
      </c>
      <c r="AM14">
        <v>2365</v>
      </c>
      <c r="AN14">
        <v>158</v>
      </c>
      <c r="AP14">
        <v>0.59697550585729497</v>
      </c>
      <c r="AQ14" s="60">
        <v>1.0297193680783587</v>
      </c>
    </row>
    <row r="15" spans="1:43">
      <c r="A15" s="38" t="s">
        <v>77</v>
      </c>
      <c r="B15" s="59">
        <v>150</v>
      </c>
      <c r="C15" t="s">
        <v>49</v>
      </c>
      <c r="D15">
        <v>150</v>
      </c>
      <c r="E15" s="3">
        <v>11.4</v>
      </c>
      <c r="F15" s="2">
        <f t="shared" si="0"/>
        <v>5970.6162618796197</v>
      </c>
      <c r="G15">
        <v>3669</v>
      </c>
      <c r="H15">
        <v>89</v>
      </c>
      <c r="I15" s="3">
        <v>11.117568613335733</v>
      </c>
      <c r="J15" s="2">
        <f t="shared" si="1"/>
        <v>68796.340443505804</v>
      </c>
      <c r="K15">
        <v>42276</v>
      </c>
      <c r="L15">
        <v>212</v>
      </c>
      <c r="M15">
        <v>121</v>
      </c>
      <c r="N15" s="2">
        <f t="shared" si="2"/>
        <v>6014.5537486800422</v>
      </c>
      <c r="O15">
        <v>3696</v>
      </c>
      <c r="P15">
        <v>70</v>
      </c>
      <c r="Q15">
        <v>11</v>
      </c>
      <c r="R15" s="2">
        <f t="shared" si="3"/>
        <v>161.10411826821542</v>
      </c>
      <c r="S15">
        <v>99</v>
      </c>
      <c r="T15">
        <v>28</v>
      </c>
      <c r="U15">
        <v>403</v>
      </c>
      <c r="V15" s="2">
        <f t="shared" si="4"/>
        <v>6834.7201689545927</v>
      </c>
      <c r="W15">
        <v>4200</v>
      </c>
      <c r="X15">
        <v>71</v>
      </c>
      <c r="Y15">
        <v>27.6</v>
      </c>
      <c r="Z15" s="2">
        <f t="shared" si="5"/>
        <v>481.68504047870465</v>
      </c>
      <c r="AA15">
        <v>296</v>
      </c>
      <c r="AB15">
        <v>32</v>
      </c>
      <c r="AC15">
        <v>179</v>
      </c>
      <c r="AD15" s="2">
        <f t="shared" si="6"/>
        <v>4152.9061598028857</v>
      </c>
      <c r="AE15">
        <v>2552</v>
      </c>
      <c r="AF15">
        <v>88</v>
      </c>
      <c r="AG15">
        <v>19</v>
      </c>
      <c r="AH15" s="2">
        <f t="shared" si="7"/>
        <v>436.12023935234072</v>
      </c>
      <c r="AI15">
        <v>268</v>
      </c>
      <c r="AJ15">
        <v>39</v>
      </c>
      <c r="AK15">
        <v>139</v>
      </c>
      <c r="AL15" s="2">
        <f t="shared" si="8"/>
        <v>3736.313692361844</v>
      </c>
      <c r="AM15">
        <v>2296</v>
      </c>
      <c r="AN15">
        <v>159</v>
      </c>
      <c r="AP15">
        <v>0.61450943069735253</v>
      </c>
      <c r="AQ15" s="60">
        <v>1.0003381721124183</v>
      </c>
    </row>
    <row r="16" spans="1:43">
      <c r="A16" s="38" t="s">
        <v>77</v>
      </c>
      <c r="B16" s="59">
        <v>150</v>
      </c>
      <c r="C16" t="s">
        <v>49</v>
      </c>
      <c r="D16">
        <v>150</v>
      </c>
      <c r="E16" s="3">
        <v>11.4</v>
      </c>
      <c r="F16" s="2">
        <f t="shared" si="0"/>
        <v>6160.4055667383909</v>
      </c>
      <c r="G16">
        <v>3783</v>
      </c>
      <c r="H16">
        <v>90</v>
      </c>
      <c r="I16" s="3">
        <v>11.117568613335733</v>
      </c>
      <c r="J16" s="2">
        <f t="shared" si="1"/>
        <v>67842.626570417153</v>
      </c>
      <c r="K16">
        <v>41661</v>
      </c>
      <c r="L16">
        <v>211</v>
      </c>
      <c r="M16">
        <v>121</v>
      </c>
      <c r="N16" s="2">
        <f t="shared" si="2"/>
        <v>5435.7477615048238</v>
      </c>
      <c r="O16">
        <v>3338</v>
      </c>
      <c r="P16">
        <v>68</v>
      </c>
      <c r="Q16">
        <v>11</v>
      </c>
      <c r="R16" s="2">
        <f t="shared" si="3"/>
        <v>245.89512042756994</v>
      </c>
      <c r="S16">
        <v>151</v>
      </c>
      <c r="T16">
        <v>27</v>
      </c>
      <c r="U16">
        <v>403</v>
      </c>
      <c r="V16" s="2">
        <f t="shared" si="4"/>
        <v>6749.9024779621013</v>
      </c>
      <c r="W16">
        <v>4145</v>
      </c>
      <c r="X16">
        <v>70</v>
      </c>
      <c r="Y16">
        <v>27.6</v>
      </c>
      <c r="Z16" s="2">
        <f t="shared" si="5"/>
        <v>558.55646560699654</v>
      </c>
      <c r="AA16">
        <v>343</v>
      </c>
      <c r="AB16">
        <v>33</v>
      </c>
      <c r="AC16">
        <v>179</v>
      </c>
      <c r="AD16" s="2">
        <f t="shared" si="6"/>
        <v>3852.8997015339764</v>
      </c>
      <c r="AE16">
        <v>2366</v>
      </c>
      <c r="AF16">
        <v>86</v>
      </c>
      <c r="AG16">
        <v>19</v>
      </c>
      <c r="AH16" s="2">
        <f t="shared" si="7"/>
        <v>576.46935517456791</v>
      </c>
      <c r="AI16">
        <v>354</v>
      </c>
      <c r="AJ16">
        <v>40</v>
      </c>
      <c r="AK16">
        <v>139</v>
      </c>
      <c r="AL16" s="2">
        <f t="shared" si="8"/>
        <v>3338.3112375928367</v>
      </c>
      <c r="AM16">
        <v>2050</v>
      </c>
      <c r="AN16">
        <v>159</v>
      </c>
      <c r="AP16">
        <v>0.61408294616597758</v>
      </c>
      <c r="AQ16" s="60">
        <v>1.0010329133671843</v>
      </c>
    </row>
    <row r="17" spans="1:43">
      <c r="A17" s="38" t="s">
        <v>77</v>
      </c>
      <c r="B17" s="59">
        <v>150</v>
      </c>
      <c r="C17" t="s">
        <v>49</v>
      </c>
      <c r="D17">
        <v>150</v>
      </c>
      <c r="E17" s="3">
        <v>11.4</v>
      </c>
      <c r="F17" s="2">
        <f t="shared" si="0"/>
        <v>6504.9087870770081</v>
      </c>
      <c r="G17">
        <v>3790</v>
      </c>
      <c r="H17">
        <v>92</v>
      </c>
      <c r="I17" s="3">
        <v>11.117568613335733</v>
      </c>
      <c r="J17" s="2">
        <f t="shared" si="1"/>
        <v>75067.333936777606</v>
      </c>
      <c r="K17">
        <v>43737</v>
      </c>
      <c r="L17">
        <v>216</v>
      </c>
      <c r="M17">
        <v>121</v>
      </c>
      <c r="N17" s="2">
        <f t="shared" si="2"/>
        <v>5820.091212922991</v>
      </c>
      <c r="O17">
        <v>3391</v>
      </c>
      <c r="P17">
        <v>69</v>
      </c>
      <c r="Q17">
        <v>11</v>
      </c>
      <c r="R17" s="2">
        <f t="shared" si="3"/>
        <v>322.67093719537667</v>
      </c>
      <c r="S17">
        <v>188</v>
      </c>
      <c r="T17">
        <v>29</v>
      </c>
      <c r="U17">
        <v>403</v>
      </c>
      <c r="V17" s="2">
        <f t="shared" si="4"/>
        <v>7366.5088427795563</v>
      </c>
      <c r="W17">
        <v>4292</v>
      </c>
      <c r="X17">
        <v>72</v>
      </c>
      <c r="Y17">
        <v>27.6</v>
      </c>
      <c r="Z17" s="2">
        <f t="shared" si="5"/>
        <v>489.1554101100125</v>
      </c>
      <c r="AA17">
        <v>285</v>
      </c>
      <c r="AB17">
        <v>33</v>
      </c>
      <c r="AC17">
        <v>179</v>
      </c>
      <c r="AD17" s="2">
        <f t="shared" si="6"/>
        <v>4330.3126305528476</v>
      </c>
      <c r="AE17">
        <v>2523</v>
      </c>
      <c r="AF17">
        <v>88</v>
      </c>
      <c r="AG17">
        <v>19</v>
      </c>
      <c r="AH17" s="2">
        <f t="shared" si="7"/>
        <v>398.18966717727335</v>
      </c>
      <c r="AI17">
        <v>232</v>
      </c>
      <c r="AJ17">
        <v>38</v>
      </c>
      <c r="AK17">
        <v>139</v>
      </c>
      <c r="AL17" s="2">
        <f t="shared" si="8"/>
        <v>3619.7500348140925</v>
      </c>
      <c r="AM17">
        <v>2109</v>
      </c>
      <c r="AN17">
        <v>161</v>
      </c>
      <c r="AP17">
        <v>0.58263691683569985</v>
      </c>
      <c r="AQ17" s="60">
        <v>1.0550605752690041</v>
      </c>
    </row>
    <row r="18" spans="1:43">
      <c r="A18" s="38" t="s">
        <v>77</v>
      </c>
      <c r="B18" s="59">
        <v>150</v>
      </c>
      <c r="C18" t="s">
        <v>49</v>
      </c>
      <c r="D18">
        <v>150</v>
      </c>
      <c r="E18" s="3">
        <v>11.4</v>
      </c>
      <c r="F18" s="2">
        <f t="shared" si="0"/>
        <v>6619.9240402381447</v>
      </c>
      <c r="G18">
        <v>3930</v>
      </c>
      <c r="H18">
        <v>93</v>
      </c>
      <c r="I18" s="3">
        <v>11.117568613335733</v>
      </c>
      <c r="J18" s="2">
        <f t="shared" si="1"/>
        <v>73853.422295216587</v>
      </c>
      <c r="K18">
        <v>43844</v>
      </c>
      <c r="L18">
        <v>216</v>
      </c>
      <c r="M18">
        <v>121</v>
      </c>
      <c r="N18" s="2">
        <f t="shared" si="2"/>
        <v>5912.4512420447545</v>
      </c>
      <c r="O18">
        <v>3510</v>
      </c>
      <c r="P18">
        <v>69</v>
      </c>
      <c r="Q18">
        <v>11</v>
      </c>
      <c r="R18" s="2">
        <f t="shared" si="3"/>
        <v>210.55738041469925</v>
      </c>
      <c r="S18">
        <v>125</v>
      </c>
      <c r="T18">
        <v>27</v>
      </c>
      <c r="U18">
        <v>403</v>
      </c>
      <c r="V18" s="2">
        <f t="shared" si="4"/>
        <v>7610.3859577088897</v>
      </c>
      <c r="W18">
        <v>4518</v>
      </c>
      <c r="X18">
        <v>73</v>
      </c>
      <c r="Y18">
        <v>27.6</v>
      </c>
      <c r="Z18" s="2">
        <f t="shared" si="5"/>
        <v>611.45863272428664</v>
      </c>
      <c r="AA18">
        <v>363</v>
      </c>
      <c r="AB18">
        <v>33</v>
      </c>
      <c r="AC18">
        <v>179</v>
      </c>
      <c r="AD18" s="2">
        <f t="shared" si="6"/>
        <v>4335.7975774994866</v>
      </c>
      <c r="AE18">
        <v>2574</v>
      </c>
      <c r="AF18">
        <v>88</v>
      </c>
      <c r="AG18">
        <v>19</v>
      </c>
      <c r="AH18" s="2">
        <f t="shared" si="7"/>
        <v>483.43974543214949</v>
      </c>
      <c r="AI18">
        <v>287</v>
      </c>
      <c r="AJ18">
        <v>39</v>
      </c>
      <c r="AK18">
        <v>139</v>
      </c>
      <c r="AL18" s="2">
        <f t="shared" si="8"/>
        <v>3624.9558612194623</v>
      </c>
      <c r="AM18">
        <v>2152</v>
      </c>
      <c r="AN18">
        <v>161</v>
      </c>
      <c r="AP18">
        <v>0.59366240097501521</v>
      </c>
      <c r="AQ18" s="60">
        <v>1.0354660150955108</v>
      </c>
    </row>
    <row r="19" spans="1:43">
      <c r="A19" s="38" t="s">
        <v>77</v>
      </c>
      <c r="B19" s="59">
        <v>150</v>
      </c>
      <c r="C19" t="s">
        <v>49</v>
      </c>
      <c r="D19">
        <v>150</v>
      </c>
      <c r="E19" s="3">
        <v>11.4</v>
      </c>
      <c r="F19" s="2">
        <f t="shared" si="0"/>
        <v>6103.5099177552001</v>
      </c>
      <c r="G19">
        <v>3605</v>
      </c>
      <c r="H19">
        <v>90</v>
      </c>
      <c r="I19" s="3">
        <v>11.117568613335733</v>
      </c>
      <c r="J19" s="2">
        <f t="shared" si="1"/>
        <v>71884.278526504932</v>
      </c>
      <c r="K19">
        <v>42458</v>
      </c>
      <c r="L19">
        <v>213</v>
      </c>
      <c r="M19">
        <v>121</v>
      </c>
      <c r="N19" s="2">
        <f t="shared" si="2"/>
        <v>5817.3814361738887</v>
      </c>
      <c r="O19">
        <v>3436</v>
      </c>
      <c r="P19">
        <v>69</v>
      </c>
      <c r="Q19">
        <v>11</v>
      </c>
      <c r="R19" s="2">
        <f t="shared" si="3"/>
        <v>198.08894878706198</v>
      </c>
      <c r="S19">
        <v>117</v>
      </c>
      <c r="T19">
        <v>27</v>
      </c>
      <c r="U19">
        <v>403</v>
      </c>
      <c r="V19" s="2">
        <f t="shared" si="4"/>
        <v>7417.3306379155429</v>
      </c>
      <c r="W19">
        <v>4381</v>
      </c>
      <c r="X19">
        <v>72</v>
      </c>
      <c r="Y19">
        <v>27.6</v>
      </c>
      <c r="Z19" s="2">
        <f t="shared" si="5"/>
        <v>587.49457460778206</v>
      </c>
      <c r="AA19">
        <v>347</v>
      </c>
      <c r="AB19">
        <v>32</v>
      </c>
      <c r="AC19">
        <v>179</v>
      </c>
      <c r="AD19" s="2">
        <f t="shared" si="6"/>
        <v>4185.2639436035661</v>
      </c>
      <c r="AE19">
        <v>2472</v>
      </c>
      <c r="AF19">
        <v>87</v>
      </c>
      <c r="AG19">
        <v>19</v>
      </c>
      <c r="AH19" s="2">
        <f t="shared" si="7"/>
        <v>438.50459603289789</v>
      </c>
      <c r="AI19">
        <v>259</v>
      </c>
      <c r="AJ19">
        <v>38</v>
      </c>
      <c r="AK19">
        <v>139</v>
      </c>
      <c r="AL19" s="2">
        <f t="shared" si="8"/>
        <v>3592.6901651807311</v>
      </c>
      <c r="AM19">
        <v>2122</v>
      </c>
      <c r="AN19">
        <v>161</v>
      </c>
      <c r="AP19">
        <v>0.59064375229619959</v>
      </c>
      <c r="AQ19" s="60">
        <v>1.0407580512954622</v>
      </c>
    </row>
    <row r="20" spans="1:43">
      <c r="A20" s="38" t="s">
        <v>77</v>
      </c>
      <c r="B20" s="59">
        <v>150</v>
      </c>
      <c r="C20" t="s">
        <v>49</v>
      </c>
      <c r="D20">
        <v>150</v>
      </c>
      <c r="E20" s="3">
        <v>11.4</v>
      </c>
      <c r="F20" s="2">
        <f t="shared" si="0"/>
        <v>6028.7409251192694</v>
      </c>
      <c r="G20">
        <v>3612</v>
      </c>
      <c r="H20">
        <v>90</v>
      </c>
      <c r="I20" s="3">
        <v>11.117568613335733</v>
      </c>
      <c r="J20" s="2">
        <f t="shared" si="1"/>
        <v>70403.743345087467</v>
      </c>
      <c r="K20">
        <v>42181</v>
      </c>
      <c r="L20">
        <v>212</v>
      </c>
      <c r="M20">
        <v>121</v>
      </c>
      <c r="N20" s="2">
        <f t="shared" si="2"/>
        <v>5591.4402267855903</v>
      </c>
      <c r="O20">
        <v>3350</v>
      </c>
      <c r="P20">
        <v>68</v>
      </c>
      <c r="Q20">
        <v>11</v>
      </c>
      <c r="R20" s="2">
        <f t="shared" si="3"/>
        <v>260.37751503837376</v>
      </c>
      <c r="S20">
        <v>156</v>
      </c>
      <c r="T20">
        <v>27</v>
      </c>
      <c r="U20">
        <v>403</v>
      </c>
      <c r="V20" s="2">
        <f t="shared" si="4"/>
        <v>7148.698057111249</v>
      </c>
      <c r="W20">
        <v>4283</v>
      </c>
      <c r="X20">
        <v>71</v>
      </c>
      <c r="Y20">
        <v>27.6</v>
      </c>
      <c r="Z20" s="2">
        <f t="shared" si="5"/>
        <v>589.1875821060637</v>
      </c>
      <c r="AA20">
        <v>353</v>
      </c>
      <c r="AB20">
        <v>31</v>
      </c>
      <c r="AC20">
        <v>179</v>
      </c>
      <c r="AD20" s="2">
        <f t="shared" si="6"/>
        <v>4299.5671714028904</v>
      </c>
      <c r="AE20">
        <v>2576</v>
      </c>
      <c r="AF20">
        <v>87</v>
      </c>
      <c r="AG20">
        <v>19</v>
      </c>
      <c r="AH20" s="2">
        <f t="shared" si="7"/>
        <v>480.69695084007463</v>
      </c>
      <c r="AI20">
        <v>288</v>
      </c>
      <c r="AJ20">
        <v>38</v>
      </c>
      <c r="AK20">
        <v>139</v>
      </c>
      <c r="AL20" s="2">
        <f t="shared" si="8"/>
        <v>3792.1648344050332</v>
      </c>
      <c r="AM20">
        <v>2272</v>
      </c>
      <c r="AN20">
        <v>160</v>
      </c>
      <c r="AP20">
        <v>0.59913007456503731</v>
      </c>
      <c r="AQ20" s="60">
        <v>1.0260163305871619</v>
      </c>
    </row>
    <row r="21" spans="1:43">
      <c r="A21" s="38" t="s">
        <v>77</v>
      </c>
      <c r="B21" s="59">
        <v>150</v>
      </c>
      <c r="C21" t="s">
        <v>49</v>
      </c>
      <c r="D21">
        <v>150</v>
      </c>
      <c r="E21" s="3">
        <v>11.4</v>
      </c>
      <c r="F21" s="2">
        <f t="shared" si="0"/>
        <v>6429.309776795265</v>
      </c>
      <c r="G21">
        <v>3687</v>
      </c>
      <c r="H21">
        <v>91</v>
      </c>
      <c r="I21" s="3">
        <v>11.117568613335733</v>
      </c>
      <c r="J21" s="2">
        <f t="shared" si="1"/>
        <v>74279.71482564359</v>
      </c>
      <c r="K21">
        <v>42597</v>
      </c>
      <c r="L21">
        <v>213</v>
      </c>
      <c r="M21">
        <v>121</v>
      </c>
      <c r="N21" s="2">
        <f t="shared" si="2"/>
        <v>6033.472152891678</v>
      </c>
      <c r="O21">
        <v>3460</v>
      </c>
      <c r="P21">
        <v>69</v>
      </c>
      <c r="Q21">
        <v>11</v>
      </c>
      <c r="R21" s="2">
        <f t="shared" si="3"/>
        <v>345.2680596163446</v>
      </c>
      <c r="S21">
        <v>198</v>
      </c>
      <c r="T21">
        <v>28</v>
      </c>
      <c r="U21">
        <v>403</v>
      </c>
      <c r="V21" s="2">
        <f t="shared" si="4"/>
        <v>7573.2281965342654</v>
      </c>
      <c r="W21">
        <v>4343</v>
      </c>
      <c r="X21">
        <v>72</v>
      </c>
      <c r="Y21">
        <v>27.6</v>
      </c>
      <c r="Z21" s="2">
        <f t="shared" si="5"/>
        <v>554.52142908079588</v>
      </c>
      <c r="AA21">
        <v>318</v>
      </c>
      <c r="AB21">
        <v>32</v>
      </c>
      <c r="AC21">
        <v>179</v>
      </c>
      <c r="AD21" s="2">
        <f t="shared" si="6"/>
        <v>4336.7760821507527</v>
      </c>
      <c r="AE21">
        <v>2487</v>
      </c>
      <c r="AF21">
        <v>87</v>
      </c>
      <c r="AG21">
        <v>19</v>
      </c>
      <c r="AH21" s="2">
        <f t="shared" si="7"/>
        <v>462.10119090066325</v>
      </c>
      <c r="AI21">
        <v>265</v>
      </c>
      <c r="AJ21">
        <v>39</v>
      </c>
      <c r="AK21">
        <v>139</v>
      </c>
      <c r="AL21" s="2">
        <f t="shared" si="8"/>
        <v>3482.3248235042433</v>
      </c>
      <c r="AM21">
        <v>1997</v>
      </c>
      <c r="AN21">
        <v>160</v>
      </c>
      <c r="AP21">
        <v>0.57346746820431027</v>
      </c>
      <c r="AQ21" s="60">
        <v>1.0719304489485459</v>
      </c>
    </row>
    <row r="22" spans="1:43">
      <c r="A22" s="38" t="s">
        <v>78</v>
      </c>
      <c r="B22" s="59">
        <v>50</v>
      </c>
      <c r="C22" t="s">
        <v>47</v>
      </c>
      <c r="D22">
        <v>50</v>
      </c>
      <c r="E22" s="3">
        <v>6.95</v>
      </c>
      <c r="F22" s="2">
        <f t="shared" si="0"/>
        <v>4082.5892116182572</v>
      </c>
      <c r="G22">
        <v>2493</v>
      </c>
      <c r="H22">
        <v>3</v>
      </c>
      <c r="I22" s="3">
        <v>12.110450823360029</v>
      </c>
      <c r="J22" s="2">
        <f t="shared" si="1"/>
        <v>82298.644536652835</v>
      </c>
      <c r="K22">
        <v>50255</v>
      </c>
      <c r="L22">
        <v>7</v>
      </c>
      <c r="M22">
        <v>13</v>
      </c>
      <c r="N22" s="2">
        <f t="shared" si="2"/>
        <v>5790.6279391424623</v>
      </c>
      <c r="O22">
        <v>3536</v>
      </c>
      <c r="P22">
        <v>2</v>
      </c>
      <c r="Q22">
        <v>47.2</v>
      </c>
      <c r="R22" s="2">
        <f t="shared" si="3"/>
        <v>863.02627939142462</v>
      </c>
      <c r="S22">
        <v>527</v>
      </c>
      <c r="T22">
        <v>1</v>
      </c>
      <c r="U22">
        <v>330</v>
      </c>
      <c r="V22" s="2">
        <f t="shared" si="4"/>
        <v>6383.4467496542184</v>
      </c>
      <c r="W22">
        <v>3898</v>
      </c>
      <c r="X22">
        <v>2</v>
      </c>
      <c r="Y22">
        <v>38</v>
      </c>
      <c r="Z22" s="2">
        <f t="shared" si="5"/>
        <v>823.7233748271093</v>
      </c>
      <c r="AA22">
        <v>503</v>
      </c>
      <c r="AB22">
        <v>1</v>
      </c>
      <c r="AC22">
        <v>190</v>
      </c>
      <c r="AD22" s="2">
        <f t="shared" si="6"/>
        <v>4539.485477178423</v>
      </c>
      <c r="AE22">
        <v>2772</v>
      </c>
      <c r="AF22">
        <v>2</v>
      </c>
      <c r="AG22">
        <v>14</v>
      </c>
      <c r="AH22" s="2">
        <f t="shared" si="7"/>
        <v>281.67081604426005</v>
      </c>
      <c r="AI22">
        <v>172</v>
      </c>
      <c r="AJ22">
        <v>1</v>
      </c>
      <c r="AK22">
        <v>681</v>
      </c>
      <c r="AL22" s="2">
        <f t="shared" si="8"/>
        <v>14745.139695712311</v>
      </c>
      <c r="AM22">
        <v>9004</v>
      </c>
      <c r="AN22">
        <v>6</v>
      </c>
      <c r="AP22">
        <v>0.61064189189189189</v>
      </c>
      <c r="AQ22" s="60">
        <v>1.0066738768038237</v>
      </c>
    </row>
    <row r="23" spans="1:43">
      <c r="A23" s="38" t="s">
        <v>78</v>
      </c>
      <c r="B23" s="59">
        <v>50</v>
      </c>
      <c r="C23" t="s">
        <v>47</v>
      </c>
      <c r="D23">
        <v>50</v>
      </c>
      <c r="E23" s="3">
        <v>6.95</v>
      </c>
      <c r="F23" s="2">
        <f t="shared" si="0"/>
        <v>3937.9449672667756</v>
      </c>
      <c r="G23">
        <v>2325</v>
      </c>
      <c r="H23">
        <v>3</v>
      </c>
      <c r="I23" s="3">
        <v>12.110450823360029</v>
      </c>
      <c r="J23" s="2">
        <f t="shared" si="1"/>
        <v>85039.286415711947</v>
      </c>
      <c r="K23">
        <v>50208</v>
      </c>
      <c r="L23">
        <v>7</v>
      </c>
      <c r="M23">
        <v>13</v>
      </c>
      <c r="N23" s="2">
        <f t="shared" si="2"/>
        <v>5753.6340016366612</v>
      </c>
      <c r="O23">
        <v>3397</v>
      </c>
      <c r="P23">
        <v>2</v>
      </c>
      <c r="Q23">
        <v>47.2</v>
      </c>
      <c r="R23" s="2">
        <f t="shared" si="3"/>
        <v>840.09492635024549</v>
      </c>
      <c r="S23">
        <v>496</v>
      </c>
      <c r="T23">
        <v>1</v>
      </c>
      <c r="U23">
        <v>330</v>
      </c>
      <c r="V23" s="2">
        <f t="shared" si="4"/>
        <v>6448.0673076923076</v>
      </c>
      <c r="W23">
        <v>3807</v>
      </c>
      <c r="X23">
        <v>2</v>
      </c>
      <c r="Y23">
        <v>38</v>
      </c>
      <c r="Z23" s="2">
        <f t="shared" si="5"/>
        <v>785.89525368248769</v>
      </c>
      <c r="AA23">
        <v>464</v>
      </c>
      <c r="AB23">
        <v>1</v>
      </c>
      <c r="AC23">
        <v>190</v>
      </c>
      <c r="AD23" s="2">
        <f t="shared" si="6"/>
        <v>5069.363134206219</v>
      </c>
      <c r="AE23">
        <v>2993</v>
      </c>
      <c r="AF23">
        <v>2</v>
      </c>
      <c r="AG23">
        <v>14</v>
      </c>
      <c r="AH23" s="2">
        <f t="shared" si="7"/>
        <v>382.78518821603927</v>
      </c>
      <c r="AI23">
        <v>226</v>
      </c>
      <c r="AJ23">
        <v>1</v>
      </c>
      <c r="AK23">
        <v>681</v>
      </c>
      <c r="AL23" s="2">
        <f t="shared" si="8"/>
        <v>15131.871112929623</v>
      </c>
      <c r="AM23">
        <v>8934</v>
      </c>
      <c r="AN23">
        <v>6</v>
      </c>
      <c r="AP23">
        <v>0.59040946974272257</v>
      </c>
      <c r="AQ23" s="60">
        <v>1.0411710383261674</v>
      </c>
    </row>
    <row r="24" spans="1:43">
      <c r="A24" s="38" t="s">
        <v>78</v>
      </c>
      <c r="B24" s="59">
        <v>50</v>
      </c>
      <c r="C24" t="s">
        <v>47</v>
      </c>
      <c r="D24">
        <v>50</v>
      </c>
      <c r="E24" s="3">
        <v>6.95</v>
      </c>
      <c r="F24" s="2">
        <f t="shared" si="0"/>
        <v>4111.7819659496954</v>
      </c>
      <c r="G24">
        <v>2424</v>
      </c>
      <c r="H24">
        <v>3</v>
      </c>
      <c r="I24" s="3">
        <v>12.110450823360029</v>
      </c>
      <c r="J24" s="2">
        <f t="shared" si="1"/>
        <v>86059.053737826674</v>
      </c>
      <c r="K24">
        <v>50734</v>
      </c>
      <c r="L24">
        <v>7</v>
      </c>
      <c r="M24">
        <v>13</v>
      </c>
      <c r="N24" s="2">
        <f t="shared" si="2"/>
        <v>6099.8217613676179</v>
      </c>
      <c r="O24">
        <v>3596</v>
      </c>
      <c r="P24">
        <v>2</v>
      </c>
      <c r="Q24">
        <v>47.2</v>
      </c>
      <c r="R24" s="2">
        <f t="shared" si="3"/>
        <v>846.44356477264773</v>
      </c>
      <c r="S24">
        <v>499</v>
      </c>
      <c r="T24">
        <v>1</v>
      </c>
      <c r="U24">
        <v>330</v>
      </c>
      <c r="V24" s="2">
        <f t="shared" si="4"/>
        <v>6203.2948223919293</v>
      </c>
      <c r="W24">
        <v>3657</v>
      </c>
      <c r="X24">
        <v>2</v>
      </c>
      <c r="Y24">
        <v>38</v>
      </c>
      <c r="Z24" s="2">
        <f t="shared" si="5"/>
        <v>826.08820850557004</v>
      </c>
      <c r="AA24">
        <v>487</v>
      </c>
      <c r="AB24">
        <v>1</v>
      </c>
      <c r="AC24">
        <v>190</v>
      </c>
      <c r="AD24" s="2">
        <f t="shared" si="6"/>
        <v>4844.5747915644924</v>
      </c>
      <c r="AE24">
        <v>2856</v>
      </c>
      <c r="AF24">
        <v>2</v>
      </c>
      <c r="AG24">
        <v>14</v>
      </c>
      <c r="AH24" s="2">
        <f t="shared" si="7"/>
        <v>347.73733622924402</v>
      </c>
      <c r="AI24">
        <v>205</v>
      </c>
      <c r="AJ24">
        <v>1</v>
      </c>
      <c r="AK24">
        <v>681</v>
      </c>
      <c r="AL24" s="2">
        <f t="shared" si="8"/>
        <v>15010.378967280882</v>
      </c>
      <c r="AM24">
        <v>8849</v>
      </c>
      <c r="AN24">
        <v>6</v>
      </c>
      <c r="AP24">
        <v>0.58952542232869354</v>
      </c>
      <c r="AQ24" s="60">
        <v>1.0427323697448503</v>
      </c>
    </row>
    <row r="25" spans="1:43">
      <c r="A25" s="38" t="s">
        <v>78</v>
      </c>
      <c r="B25" s="59">
        <v>50</v>
      </c>
      <c r="C25" t="s">
        <v>47</v>
      </c>
      <c r="D25">
        <v>50</v>
      </c>
      <c r="E25" s="3">
        <v>6.95</v>
      </c>
      <c r="F25" s="2">
        <f t="shared" si="0"/>
        <v>3762.5053951982736</v>
      </c>
      <c r="G25">
        <v>2361</v>
      </c>
      <c r="H25">
        <v>3</v>
      </c>
      <c r="I25" s="3">
        <v>12.110450823360029</v>
      </c>
      <c r="J25" s="2">
        <f t="shared" si="1"/>
        <v>79772.763690315624</v>
      </c>
      <c r="K25">
        <v>50058</v>
      </c>
      <c r="L25">
        <v>7</v>
      </c>
      <c r="M25">
        <v>13</v>
      </c>
      <c r="N25" s="2">
        <f t="shared" si="2"/>
        <v>5556.9065281899111</v>
      </c>
      <c r="O25">
        <v>3487</v>
      </c>
      <c r="P25">
        <v>2</v>
      </c>
      <c r="Q25">
        <v>47.2</v>
      </c>
      <c r="R25" s="2">
        <f t="shared" si="3"/>
        <v>741.02711087132457</v>
      </c>
      <c r="S25">
        <v>465</v>
      </c>
      <c r="T25">
        <v>1</v>
      </c>
      <c r="U25">
        <v>330</v>
      </c>
      <c r="V25" s="2">
        <f t="shared" si="4"/>
        <v>6001.5227947127059</v>
      </c>
      <c r="W25">
        <v>3766</v>
      </c>
      <c r="X25">
        <v>2</v>
      </c>
      <c r="Y25">
        <v>38</v>
      </c>
      <c r="Z25" s="2">
        <f t="shared" si="5"/>
        <v>782.46088481251684</v>
      </c>
      <c r="AA25">
        <v>491</v>
      </c>
      <c r="AB25">
        <v>1</v>
      </c>
      <c r="AC25">
        <v>190</v>
      </c>
      <c r="AD25" s="2">
        <f t="shared" si="6"/>
        <v>4457.3179120582681</v>
      </c>
      <c r="AE25">
        <v>2797</v>
      </c>
      <c r="AF25">
        <v>2</v>
      </c>
      <c r="AG25">
        <v>14</v>
      </c>
      <c r="AH25" s="2">
        <f t="shared" si="7"/>
        <v>298.00445103857567</v>
      </c>
      <c r="AI25">
        <v>187</v>
      </c>
      <c r="AJ25">
        <v>1</v>
      </c>
      <c r="AK25">
        <v>681</v>
      </c>
      <c r="AL25" s="2">
        <f t="shared" si="8"/>
        <v>13955.21378473159</v>
      </c>
      <c r="AM25">
        <v>8757</v>
      </c>
      <c r="AN25">
        <v>6</v>
      </c>
      <c r="AP25">
        <v>0.62750740584003384</v>
      </c>
      <c r="AQ25" s="60">
        <v>0.97961750718578444</v>
      </c>
    </row>
    <row r="26" spans="1:43">
      <c r="A26" s="38" t="s">
        <v>78</v>
      </c>
      <c r="B26" s="59">
        <v>50</v>
      </c>
      <c r="C26" t="s">
        <v>47</v>
      </c>
      <c r="D26">
        <v>50</v>
      </c>
      <c r="E26" s="3">
        <v>6.95</v>
      </c>
      <c r="F26" s="2">
        <f t="shared" si="0"/>
        <v>4121.9902014153513</v>
      </c>
      <c r="G26">
        <v>2504</v>
      </c>
      <c r="H26">
        <v>84</v>
      </c>
      <c r="I26" s="3">
        <v>12.110450823360029</v>
      </c>
      <c r="J26" s="2">
        <f t="shared" si="1"/>
        <v>83480.17855198693</v>
      </c>
      <c r="K26">
        <v>50712</v>
      </c>
      <c r="L26">
        <v>232</v>
      </c>
      <c r="M26">
        <v>13</v>
      </c>
      <c r="N26" s="2">
        <f t="shared" si="2"/>
        <v>5692.4289602612953</v>
      </c>
      <c r="O26">
        <v>3458</v>
      </c>
      <c r="P26">
        <v>69</v>
      </c>
      <c r="Q26">
        <v>47.2</v>
      </c>
      <c r="R26" s="2">
        <f t="shared" si="3"/>
        <v>806.61948829613493</v>
      </c>
      <c r="S26">
        <v>490</v>
      </c>
      <c r="T26">
        <v>34</v>
      </c>
      <c r="U26">
        <v>330</v>
      </c>
      <c r="V26" s="2">
        <f t="shared" si="4"/>
        <v>6451.3097441480668</v>
      </c>
      <c r="W26">
        <v>3919</v>
      </c>
      <c r="X26">
        <v>69</v>
      </c>
      <c r="Y26">
        <v>38</v>
      </c>
      <c r="Z26" s="2">
        <f t="shared" si="5"/>
        <v>890.57376156777354</v>
      </c>
      <c r="AA26">
        <v>541</v>
      </c>
      <c r="AB26">
        <v>36</v>
      </c>
      <c r="AC26">
        <v>190</v>
      </c>
      <c r="AD26" s="2">
        <f t="shared" si="6"/>
        <v>4617.4850299401196</v>
      </c>
      <c r="AE26">
        <v>2805</v>
      </c>
      <c r="AF26">
        <v>90</v>
      </c>
      <c r="AG26">
        <v>14</v>
      </c>
      <c r="AH26" s="2">
        <f t="shared" si="7"/>
        <v>288.07838867719107</v>
      </c>
      <c r="AI26">
        <v>175</v>
      </c>
      <c r="AJ26">
        <v>37</v>
      </c>
      <c r="AK26">
        <v>681</v>
      </c>
      <c r="AL26" s="2">
        <f t="shared" si="8"/>
        <v>14425.319542732715</v>
      </c>
      <c r="AM26">
        <v>8763</v>
      </c>
      <c r="AN26">
        <v>185</v>
      </c>
      <c r="AP26">
        <v>0.607473544973545</v>
      </c>
      <c r="AQ26" s="60">
        <v>1.0119242981624867</v>
      </c>
    </row>
    <row r="27" spans="1:43">
      <c r="A27" s="38" t="s">
        <v>78</v>
      </c>
      <c r="B27" s="59">
        <v>50</v>
      </c>
      <c r="C27" t="s">
        <v>47</v>
      </c>
      <c r="D27">
        <v>50</v>
      </c>
      <c r="E27" s="3">
        <v>6.95</v>
      </c>
      <c r="F27" s="2">
        <f t="shared" si="0"/>
        <v>3696.5686421095552</v>
      </c>
      <c r="G27">
        <v>2241</v>
      </c>
      <c r="H27">
        <v>3</v>
      </c>
      <c r="I27" s="3">
        <v>12.110450823360029</v>
      </c>
      <c r="J27" s="2">
        <f t="shared" si="1"/>
        <v>83279.188324045128</v>
      </c>
      <c r="K27">
        <v>50487</v>
      </c>
      <c r="L27">
        <v>7</v>
      </c>
      <c r="M27">
        <v>13</v>
      </c>
      <c r="N27" s="2">
        <f t="shared" si="2"/>
        <v>5621.555525350007</v>
      </c>
      <c r="O27">
        <v>3408</v>
      </c>
      <c r="P27">
        <v>2</v>
      </c>
      <c r="Q27">
        <v>47.2</v>
      </c>
      <c r="R27" s="2">
        <f t="shared" si="3"/>
        <v>738.98382492863936</v>
      </c>
      <c r="S27">
        <v>448</v>
      </c>
      <c r="T27">
        <v>1</v>
      </c>
      <c r="U27">
        <v>330</v>
      </c>
      <c r="V27" s="2">
        <f t="shared" si="4"/>
        <v>6151.0506320511076</v>
      </c>
      <c r="W27">
        <v>3729</v>
      </c>
      <c r="X27">
        <v>2</v>
      </c>
      <c r="Y27">
        <v>38</v>
      </c>
      <c r="Z27" s="2">
        <f t="shared" si="5"/>
        <v>748.88092972679078</v>
      </c>
      <c r="AA27">
        <v>454</v>
      </c>
      <c r="AB27">
        <v>1</v>
      </c>
      <c r="AC27">
        <v>190</v>
      </c>
      <c r="AD27" s="2">
        <f t="shared" si="6"/>
        <v>4577.4109691450321</v>
      </c>
      <c r="AE27">
        <v>2775</v>
      </c>
      <c r="AF27">
        <v>2</v>
      </c>
      <c r="AG27">
        <v>14</v>
      </c>
      <c r="AH27" s="2">
        <f t="shared" si="7"/>
        <v>356.29577273345114</v>
      </c>
      <c r="AI27">
        <v>216</v>
      </c>
      <c r="AJ27">
        <v>1</v>
      </c>
      <c r="AK27">
        <v>681</v>
      </c>
      <c r="AL27" s="2">
        <f t="shared" si="8"/>
        <v>14677.406415658555</v>
      </c>
      <c r="AM27">
        <v>8898</v>
      </c>
      <c r="AN27">
        <v>6</v>
      </c>
      <c r="AP27">
        <v>0.60623789707881837</v>
      </c>
      <c r="AQ27" s="60">
        <v>1.0139868253233129</v>
      </c>
    </row>
    <row r="28" spans="1:43">
      <c r="A28" s="38" t="s">
        <v>78</v>
      </c>
      <c r="B28" s="59">
        <v>50</v>
      </c>
      <c r="C28" t="s">
        <v>47</v>
      </c>
      <c r="D28">
        <v>50</v>
      </c>
      <c r="E28" s="3">
        <v>6.95</v>
      </c>
      <c r="F28" s="2">
        <f t="shared" si="0"/>
        <v>4353.6738565305977</v>
      </c>
      <c r="G28">
        <v>2540</v>
      </c>
      <c r="H28">
        <v>83</v>
      </c>
      <c r="I28" s="3">
        <v>12.110450823360029</v>
      </c>
      <c r="J28" s="2">
        <f t="shared" si="1"/>
        <v>85782.801377081429</v>
      </c>
      <c r="K28">
        <v>50047</v>
      </c>
      <c r="L28">
        <v>230</v>
      </c>
      <c r="M28">
        <v>13</v>
      </c>
      <c r="N28" s="2">
        <f t="shared" si="2"/>
        <v>5966.5900372374062</v>
      </c>
      <c r="O28">
        <v>3481</v>
      </c>
      <c r="P28">
        <v>69</v>
      </c>
      <c r="Q28">
        <v>47.2</v>
      </c>
      <c r="R28" s="2">
        <f t="shared" si="3"/>
        <v>887.87521956017713</v>
      </c>
      <c r="S28">
        <v>518</v>
      </c>
      <c r="T28">
        <v>35</v>
      </c>
      <c r="U28">
        <v>330</v>
      </c>
      <c r="V28" s="2">
        <f t="shared" si="4"/>
        <v>6511.6562917164338</v>
      </c>
      <c r="W28">
        <v>3799</v>
      </c>
      <c r="X28">
        <v>68</v>
      </c>
      <c r="Y28">
        <v>38</v>
      </c>
      <c r="Z28" s="2">
        <f t="shared" si="5"/>
        <v>767.89208178177478</v>
      </c>
      <c r="AA28">
        <v>448</v>
      </c>
      <c r="AB28">
        <v>35</v>
      </c>
      <c r="AC28">
        <v>190</v>
      </c>
      <c r="AD28" s="2">
        <f t="shared" si="6"/>
        <v>4989.58448675613</v>
      </c>
      <c r="AE28">
        <v>2911</v>
      </c>
      <c r="AF28">
        <v>90</v>
      </c>
      <c r="AG28">
        <v>14</v>
      </c>
      <c r="AH28" s="2">
        <f t="shared" si="7"/>
        <v>298.24379962060004</v>
      </c>
      <c r="AI28">
        <v>174</v>
      </c>
      <c r="AJ28">
        <v>36</v>
      </c>
      <c r="AK28">
        <v>681</v>
      </c>
      <c r="AL28" s="2">
        <f t="shared" si="8"/>
        <v>15208.719735825196</v>
      </c>
      <c r="AM28">
        <v>8873</v>
      </c>
      <c r="AN28">
        <v>185</v>
      </c>
      <c r="AP28">
        <v>0.5834153139858993</v>
      </c>
      <c r="AQ28" s="60">
        <v>1.0536529054232018</v>
      </c>
    </row>
    <row r="29" spans="1:43">
      <c r="A29" s="38" t="s">
        <v>78</v>
      </c>
      <c r="B29" s="59">
        <v>50</v>
      </c>
      <c r="C29" t="s">
        <v>47</v>
      </c>
      <c r="D29">
        <v>50</v>
      </c>
      <c r="E29" s="3">
        <v>6.95</v>
      </c>
      <c r="F29" s="2">
        <f t="shared" si="0"/>
        <v>4171.1829787234046</v>
      </c>
      <c r="G29">
        <v>2542</v>
      </c>
      <c r="H29">
        <v>84</v>
      </c>
      <c r="I29" s="3">
        <v>12.110450823360029</v>
      </c>
      <c r="J29" s="2">
        <f t="shared" si="1"/>
        <v>81712.194646533972</v>
      </c>
      <c r="K29">
        <v>49797</v>
      </c>
      <c r="L29">
        <v>230</v>
      </c>
      <c r="M29">
        <v>13</v>
      </c>
      <c r="N29" s="2">
        <f t="shared" si="2"/>
        <v>5579.0803019903915</v>
      </c>
      <c r="O29">
        <v>3400</v>
      </c>
      <c r="P29">
        <v>69</v>
      </c>
      <c r="Q29">
        <v>47.2</v>
      </c>
      <c r="R29" s="2">
        <f t="shared" si="3"/>
        <v>761.38037062457101</v>
      </c>
      <c r="S29">
        <v>464</v>
      </c>
      <c r="T29">
        <v>34</v>
      </c>
      <c r="U29">
        <v>330</v>
      </c>
      <c r="V29" s="2">
        <f t="shared" si="4"/>
        <v>6240.36540837337</v>
      </c>
      <c r="W29">
        <v>3803</v>
      </c>
      <c r="X29">
        <v>68</v>
      </c>
      <c r="Y29">
        <v>38</v>
      </c>
      <c r="Z29" s="2">
        <f t="shared" si="5"/>
        <v>684.25778997940972</v>
      </c>
      <c r="AA29">
        <v>417</v>
      </c>
      <c r="AB29">
        <v>35</v>
      </c>
      <c r="AC29">
        <v>190</v>
      </c>
      <c r="AD29" s="2">
        <f t="shared" si="6"/>
        <v>4753.7045984900478</v>
      </c>
      <c r="AE29">
        <v>2897</v>
      </c>
      <c r="AF29">
        <v>90</v>
      </c>
      <c r="AG29">
        <v>14</v>
      </c>
      <c r="AH29" s="2">
        <f t="shared" si="7"/>
        <v>205.11324639670556</v>
      </c>
      <c r="AI29">
        <v>125</v>
      </c>
      <c r="AJ29">
        <v>37</v>
      </c>
      <c r="AK29">
        <v>681</v>
      </c>
      <c r="AL29" s="2">
        <f t="shared" si="8"/>
        <v>14072.409608785176</v>
      </c>
      <c r="AM29">
        <v>8576</v>
      </c>
      <c r="AN29">
        <v>185</v>
      </c>
      <c r="AP29">
        <v>0.60941944119123304</v>
      </c>
      <c r="AQ29" s="60">
        <v>1.008693190765368</v>
      </c>
    </row>
    <row r="30" spans="1:43">
      <c r="A30" s="38" t="s">
        <v>78</v>
      </c>
      <c r="B30" s="59">
        <v>50</v>
      </c>
      <c r="C30" t="s">
        <v>47</v>
      </c>
      <c r="D30">
        <v>50</v>
      </c>
      <c r="E30" s="3">
        <v>6.95</v>
      </c>
      <c r="F30" s="2">
        <f t="shared" si="0"/>
        <v>4178.5038882389372</v>
      </c>
      <c r="G30">
        <v>2480</v>
      </c>
      <c r="H30">
        <v>83</v>
      </c>
      <c r="I30" s="3">
        <v>12.110450823360029</v>
      </c>
      <c r="J30" s="2">
        <f t="shared" si="1"/>
        <v>83457.190764572297</v>
      </c>
      <c r="K30">
        <v>49533</v>
      </c>
      <c r="L30">
        <v>229</v>
      </c>
      <c r="M30">
        <v>13</v>
      </c>
      <c r="N30" s="2">
        <f t="shared" si="2"/>
        <v>5462.3829055123533</v>
      </c>
      <c r="O30">
        <v>3242</v>
      </c>
      <c r="P30">
        <v>68</v>
      </c>
      <c r="Q30">
        <v>47.2</v>
      </c>
      <c r="R30" s="2">
        <f t="shared" si="3"/>
        <v>780.09971784460811</v>
      </c>
      <c r="S30">
        <v>463</v>
      </c>
      <c r="T30">
        <v>33</v>
      </c>
      <c r="U30">
        <v>330</v>
      </c>
      <c r="V30" s="2">
        <f t="shared" si="4"/>
        <v>6422.7648475672704</v>
      </c>
      <c r="W30">
        <v>3812</v>
      </c>
      <c r="X30">
        <v>68</v>
      </c>
      <c r="Y30">
        <v>38</v>
      </c>
      <c r="Z30" s="2">
        <f t="shared" si="5"/>
        <v>780.09971784460811</v>
      </c>
      <c r="AA30">
        <v>463</v>
      </c>
      <c r="AB30">
        <v>35</v>
      </c>
      <c r="AC30">
        <v>190</v>
      </c>
      <c r="AD30" s="2">
        <f t="shared" si="6"/>
        <v>4965.3431284839307</v>
      </c>
      <c r="AE30">
        <v>2947</v>
      </c>
      <c r="AF30">
        <v>90</v>
      </c>
      <c r="AG30">
        <v>14</v>
      </c>
      <c r="AH30" s="2">
        <f t="shared" si="7"/>
        <v>278.00529901589704</v>
      </c>
      <c r="AI30">
        <v>165</v>
      </c>
      <c r="AJ30">
        <v>36</v>
      </c>
      <c r="AK30">
        <v>681</v>
      </c>
      <c r="AL30" s="2">
        <f t="shared" si="8"/>
        <v>15374.535475879155</v>
      </c>
      <c r="AM30">
        <v>9125</v>
      </c>
      <c r="AN30">
        <v>186</v>
      </c>
      <c r="AP30">
        <v>0.59351386676469386</v>
      </c>
      <c r="AQ30" s="60">
        <v>1.0357251533153222</v>
      </c>
    </row>
    <row r="31" spans="1:43">
      <c r="A31" s="38" t="s">
        <v>78</v>
      </c>
      <c r="B31" s="59">
        <v>50</v>
      </c>
      <c r="C31" t="s">
        <v>47</v>
      </c>
      <c r="D31">
        <v>50</v>
      </c>
      <c r="E31" s="3">
        <v>6.95</v>
      </c>
      <c r="F31" s="2">
        <f t="shared" si="0"/>
        <v>4058.5373762040426</v>
      </c>
      <c r="G31">
        <v>2438</v>
      </c>
      <c r="H31">
        <v>83</v>
      </c>
      <c r="I31" s="3">
        <v>12.110450823360029</v>
      </c>
      <c r="J31" s="2">
        <f t="shared" si="1"/>
        <v>83190.028015194679</v>
      </c>
      <c r="K31">
        <v>49973</v>
      </c>
      <c r="L31">
        <v>230</v>
      </c>
      <c r="M31">
        <v>13</v>
      </c>
      <c r="N31" s="2">
        <f t="shared" si="2"/>
        <v>5929.6596119929454</v>
      </c>
      <c r="O31">
        <v>3562</v>
      </c>
      <c r="P31">
        <v>69</v>
      </c>
      <c r="Q31">
        <v>47.2</v>
      </c>
      <c r="R31" s="2">
        <f t="shared" si="3"/>
        <v>900.60242843576168</v>
      </c>
      <c r="S31">
        <v>541</v>
      </c>
      <c r="T31">
        <v>35</v>
      </c>
      <c r="U31">
        <v>330</v>
      </c>
      <c r="V31" s="2">
        <f t="shared" si="4"/>
        <v>6264.2642110975439</v>
      </c>
      <c r="W31">
        <v>3763</v>
      </c>
      <c r="X31">
        <v>68</v>
      </c>
      <c r="Y31">
        <v>38</v>
      </c>
      <c r="Z31" s="2">
        <f t="shared" si="5"/>
        <v>847.33204449871107</v>
      </c>
      <c r="AA31">
        <v>509</v>
      </c>
      <c r="AB31">
        <v>36</v>
      </c>
      <c r="AC31">
        <v>190</v>
      </c>
      <c r="AD31" s="2">
        <f t="shared" si="6"/>
        <v>4839.2814407814403</v>
      </c>
      <c r="AE31">
        <v>2907</v>
      </c>
      <c r="AF31">
        <v>90</v>
      </c>
      <c r="AG31">
        <v>14</v>
      </c>
      <c r="AH31" s="2">
        <f t="shared" si="7"/>
        <v>349.58689458689457</v>
      </c>
      <c r="AI31">
        <v>210</v>
      </c>
      <c r="AJ31">
        <v>38</v>
      </c>
      <c r="AK31">
        <v>681</v>
      </c>
      <c r="AL31" s="2">
        <f t="shared" si="8"/>
        <v>14218.198412698412</v>
      </c>
      <c r="AM31">
        <v>8541</v>
      </c>
      <c r="AN31">
        <v>185</v>
      </c>
      <c r="AP31">
        <v>0.60070901756244655</v>
      </c>
      <c r="AQ31" s="60">
        <v>1.0233194819415701</v>
      </c>
    </row>
    <row r="32" spans="1:43" s="55" customFormat="1" ht="16" thickBot="1">
      <c r="A32" s="53"/>
      <c r="B32" s="141"/>
      <c r="E32" s="142"/>
      <c r="F32" s="142"/>
      <c r="I32" s="142"/>
      <c r="J32" s="142"/>
      <c r="AQ32" s="133"/>
    </row>
    <row r="33" spans="1:56" s="6" customFormat="1" ht="22" thickTop="1">
      <c r="A33" s="130" t="s">
        <v>159</v>
      </c>
      <c r="B33" s="143"/>
      <c r="C33" s="27"/>
      <c r="D33" s="27"/>
      <c r="G33" s="27"/>
      <c r="H33" s="27"/>
      <c r="L33" s="27"/>
      <c r="P33" s="27"/>
      <c r="T33" s="27"/>
      <c r="X33" s="27"/>
      <c r="AB33" s="27"/>
      <c r="AF33" s="27"/>
      <c r="AJ33" s="27"/>
      <c r="AN33" s="64"/>
    </row>
    <row r="34" spans="1:56" s="36" customFormat="1" ht="24" customHeight="1">
      <c r="A34" s="130" t="s">
        <v>160</v>
      </c>
      <c r="E34" s="36" t="s">
        <v>51</v>
      </c>
      <c r="I34" s="36" t="s">
        <v>52</v>
      </c>
      <c r="M34" s="36" t="s">
        <v>53</v>
      </c>
      <c r="Q34" s="36" t="s">
        <v>54</v>
      </c>
      <c r="U34" s="36" t="s">
        <v>55</v>
      </c>
      <c r="Y34" s="36" t="s">
        <v>56</v>
      </c>
      <c r="AC34" s="36" t="s">
        <v>66</v>
      </c>
      <c r="AG34" s="36" t="s">
        <v>67</v>
      </c>
      <c r="AK34" s="36" t="s">
        <v>162</v>
      </c>
    </row>
    <row r="35" spans="1:56" s="131" customFormat="1" ht="22" customHeight="1">
      <c r="A35" s="144"/>
      <c r="E35" s="138" t="s">
        <v>152</v>
      </c>
      <c r="F35" s="138" t="s">
        <v>153</v>
      </c>
      <c r="G35" s="131" t="s">
        <v>154</v>
      </c>
      <c r="I35" s="138" t="s">
        <v>152</v>
      </c>
      <c r="J35" s="138" t="s">
        <v>153</v>
      </c>
      <c r="K35" s="131" t="s">
        <v>154</v>
      </c>
      <c r="M35" s="138" t="s">
        <v>152</v>
      </c>
      <c r="N35" s="138" t="s">
        <v>153</v>
      </c>
      <c r="O35" s="131" t="s">
        <v>154</v>
      </c>
      <c r="Q35" s="138" t="s">
        <v>152</v>
      </c>
      <c r="R35" s="138" t="s">
        <v>153</v>
      </c>
      <c r="S35" s="131" t="s">
        <v>154</v>
      </c>
      <c r="U35" s="138" t="s">
        <v>152</v>
      </c>
      <c r="V35" s="138" t="s">
        <v>153</v>
      </c>
      <c r="W35" s="131" t="s">
        <v>154</v>
      </c>
      <c r="Y35" s="138" t="s">
        <v>152</v>
      </c>
      <c r="Z35" s="138" t="s">
        <v>153</v>
      </c>
      <c r="AA35" s="131" t="s">
        <v>154</v>
      </c>
      <c r="AC35" s="138" t="s">
        <v>152</v>
      </c>
      <c r="AD35" s="138" t="s">
        <v>153</v>
      </c>
      <c r="AE35" s="131" t="s">
        <v>154</v>
      </c>
      <c r="AG35" s="138" t="s">
        <v>152</v>
      </c>
      <c r="AH35" s="138" t="s">
        <v>153</v>
      </c>
      <c r="AI35" s="131" t="s">
        <v>154</v>
      </c>
      <c r="AK35" s="138" t="s">
        <v>152</v>
      </c>
      <c r="AL35" s="138" t="s">
        <v>153</v>
      </c>
      <c r="AM35" s="131" t="s">
        <v>154</v>
      </c>
      <c r="AO35" s="138"/>
      <c r="AP35" s="138"/>
    </row>
    <row r="36" spans="1:56" s="6" customFormat="1">
      <c r="E36" s="40">
        <v>333.10422960725083</v>
      </c>
      <c r="F36" s="136">
        <f>AVERAGE(G2:G11)</f>
        <v>4410.3</v>
      </c>
      <c r="G36" s="137">
        <f>AVERAGE(H2:H11)/F36</f>
        <v>2.1699204135773077E-2</v>
      </c>
      <c r="I36" s="40">
        <v>3950.4737597621775</v>
      </c>
      <c r="J36" s="136">
        <f>AVERAGE(K2:K11)</f>
        <v>40435.699999999997</v>
      </c>
      <c r="K36" s="137">
        <f>AVERAGE(L2:L11)/J36</f>
        <v>5.1489154385852103E-3</v>
      </c>
      <c r="M36" s="40">
        <v>21.173493975903614</v>
      </c>
      <c r="N36" s="136">
        <f>AVERAGE(O2:O11)</f>
        <v>3514.8</v>
      </c>
      <c r="O36" s="137">
        <f>AVERAGE(P2:P11)/N36</f>
        <v>1.9887333560942303E-2</v>
      </c>
      <c r="Q36" s="33">
        <v>1634</v>
      </c>
      <c r="R36" s="136">
        <f>AVERAGE(S2:S11)</f>
        <v>441.1</v>
      </c>
      <c r="S36" s="137">
        <f>AVERAGE(T2:T11)/R36</f>
        <v>7.3679437769213332E-2</v>
      </c>
      <c r="U36" s="40">
        <v>12.283333333333333</v>
      </c>
      <c r="V36" s="136">
        <f>AVERAGE(W2:W11)</f>
        <v>1326.6</v>
      </c>
      <c r="W36" s="137">
        <f>AVERAGE(X2:X11)/V36</f>
        <v>3.3921302578019001E-2</v>
      </c>
      <c r="Y36" s="40">
        <v>10.050000000000001</v>
      </c>
      <c r="Z36" s="136">
        <f>AVERAGE(AA2:AA11)</f>
        <v>160.80000000000001</v>
      </c>
      <c r="AA36" s="137">
        <f>AVERAGE(AB2:AB11)/Z36</f>
        <v>0.17910447761194029</v>
      </c>
      <c r="AC36" s="40">
        <v>17.731818181818184</v>
      </c>
      <c r="AD36" s="136">
        <f>AVERAGE(AE2:AE11)</f>
        <v>390.1</v>
      </c>
      <c r="AE36" s="137">
        <f>AVERAGE(AF2:AF11)/AD36</f>
        <v>0.13663163291463726</v>
      </c>
      <c r="AG36" s="40">
        <v>13.35</v>
      </c>
      <c r="AH36" s="136">
        <f>AVERAGE(AI2:AI11)</f>
        <v>26.7</v>
      </c>
      <c r="AI36" s="137">
        <f>AVERAGE(AJ2:AJ11)/AH36</f>
        <v>1.1498127340823969</v>
      </c>
      <c r="AK36" s="39">
        <v>108</v>
      </c>
      <c r="AL36" s="136">
        <f>AVERAGE(AM2:AM11)</f>
        <v>834.8</v>
      </c>
      <c r="AM36" s="137">
        <f>AVERAGE(AN2:AN11)/AL36</f>
        <v>0.18950646861523718</v>
      </c>
    </row>
    <row r="37" spans="1:56" s="6" customFormat="1">
      <c r="E37" s="145">
        <v>323.85964912280696</v>
      </c>
      <c r="F37" s="136">
        <f>AVERAGE(G12:G21)</f>
        <v>3692</v>
      </c>
      <c r="G37" s="137">
        <f>AVERAGE(H12:H21)/F37</f>
        <v>2.2074756229685806E-2</v>
      </c>
      <c r="I37" s="145">
        <v>3692.623938543195</v>
      </c>
      <c r="J37" s="136">
        <f>AVERAGE(K12:K21)</f>
        <v>42178.3</v>
      </c>
      <c r="K37" s="137">
        <f>AVERAGE(L12:L21)/J37</f>
        <v>4.5473620321350074E-3</v>
      </c>
      <c r="M37" s="50">
        <v>28.223140495867767</v>
      </c>
      <c r="N37" s="136">
        <f>AVERAGE(O12:O21)</f>
        <v>3415</v>
      </c>
      <c r="O37" s="137">
        <f>AVERAGE(P12:P21)/N37</f>
        <v>1.8184480234260614E-2</v>
      </c>
      <c r="Q37" s="146">
        <v>12.80909090909091</v>
      </c>
      <c r="R37" s="136">
        <f>AVERAGE(S12:S21)</f>
        <v>140.9</v>
      </c>
      <c r="S37" s="137">
        <f>AVERAGE(T12:T21)/R37</f>
        <v>0.17601135557132719</v>
      </c>
      <c r="U37" s="145">
        <v>10.554342431761786</v>
      </c>
      <c r="V37" s="136">
        <f>AVERAGE(W12:W21)</f>
        <v>4253.3999999999996</v>
      </c>
      <c r="W37" s="137">
        <f>AVERAGE(X12:X21)/V37</f>
        <v>1.5117317910377581E-2</v>
      </c>
      <c r="Y37" s="145">
        <v>11.800724637681158</v>
      </c>
      <c r="Z37" s="136">
        <f>AVERAGE(AA12:AA21)</f>
        <v>325.7</v>
      </c>
      <c r="AA37" s="137">
        <f>AVERAGE(AB12:AB21)/Z37</f>
        <v>8.9038992938286765E-2</v>
      </c>
      <c r="AC37" s="145">
        <v>13.9268156424581</v>
      </c>
      <c r="AD37" s="136">
        <f>AVERAGE(AE12:AE21)</f>
        <v>2492.9</v>
      </c>
      <c r="AE37" s="137">
        <f>AVERAGE(AF12:AF21)/AD37</f>
        <v>3.1489429981146455E-2</v>
      </c>
      <c r="AG37" s="145">
        <v>14.289473684210526</v>
      </c>
      <c r="AH37" s="136">
        <f>AVERAGE(AI12:AI21)</f>
        <v>271.5</v>
      </c>
      <c r="AI37" s="137">
        <f>AVERAGE(AJ12:AJ21)/AH37</f>
        <v>0.1281767955801105</v>
      </c>
      <c r="AK37" s="40">
        <v>15.734532374100718</v>
      </c>
      <c r="AL37" s="136">
        <f>AVERAGE(AM12:AM21)</f>
        <v>2187.1</v>
      </c>
      <c r="AM37" s="137">
        <f>AVERAGE(AN12:AN21)/AL37</f>
        <v>6.5932056147409809E-2</v>
      </c>
    </row>
    <row r="38" spans="1:56" s="6" customFormat="1">
      <c r="E38" s="50">
        <v>350.33093525179851</v>
      </c>
      <c r="F38" s="136">
        <f>AVERAGE(G22:G31)</f>
        <v>2434.8000000000002</v>
      </c>
      <c r="G38" s="137">
        <f>AVERAGE(H22:H31)/F38</f>
        <v>1.7742730409068506E-2</v>
      </c>
      <c r="I38" s="50">
        <v>4143.5616833690683</v>
      </c>
      <c r="J38" s="136">
        <f>AVERAGE(K22:K31)</f>
        <v>50180.4</v>
      </c>
      <c r="K38" s="137">
        <f>AVERAGE(L22:L31)/J38</f>
        <v>2.3634725908920611E-3</v>
      </c>
      <c r="M38" s="39">
        <v>266</v>
      </c>
      <c r="N38" s="136">
        <f>AVERAGE(O22:O31)</f>
        <v>3456.7</v>
      </c>
      <c r="O38" s="137">
        <f>AVERAGE(P22:P31)/N38</f>
        <v>1.02409812827263E-2</v>
      </c>
      <c r="Q38" s="50">
        <v>10.404661016949152</v>
      </c>
      <c r="R38" s="136">
        <f>AVERAGE(S22:S31)</f>
        <v>491.1</v>
      </c>
      <c r="S38" s="137">
        <f>AVERAGE(T22:T31)/R38</f>
        <v>3.5837914884952152E-2</v>
      </c>
      <c r="U38" s="50">
        <v>11.500909090909092</v>
      </c>
      <c r="V38" s="136">
        <f>AVERAGE(W22:W31)</f>
        <v>3795.3</v>
      </c>
      <c r="W38" s="137">
        <f>AVERAGE(X22:X31)/V38</f>
        <v>9.2482807683187101E-3</v>
      </c>
      <c r="Y38" s="50">
        <v>12.571052631578947</v>
      </c>
      <c r="Z38" s="136">
        <f>AVERAGE(AA22:AA31)</f>
        <v>477.7</v>
      </c>
      <c r="AA38" s="137">
        <f>AVERAGE(AB22:AB31)/Z38</f>
        <v>3.8099225455306675E-2</v>
      </c>
      <c r="AC38" s="50">
        <v>15.08421052631579</v>
      </c>
      <c r="AD38" s="136">
        <f>AVERAGE(AE22:AE31)</f>
        <v>2866</v>
      </c>
      <c r="AE38" s="137">
        <f>AVERAGE(AF22:AF31)/AD38</f>
        <v>1.6050244242847175E-2</v>
      </c>
      <c r="AG38" s="50">
        <v>13.25</v>
      </c>
      <c r="AH38" s="136">
        <f>AVERAGE(AI22:AI31)</f>
        <v>185.5</v>
      </c>
      <c r="AI38" s="137">
        <f>AVERAGE(AJ22:AJ31)/AH38</f>
        <v>0.10188679245283018</v>
      </c>
      <c r="AK38" s="50">
        <v>12.969162995594713</v>
      </c>
      <c r="AL38" s="136">
        <f>AVERAGE(AM22:AM31)</f>
        <v>8832</v>
      </c>
      <c r="AM38" s="137">
        <f>AVERAGE(AN22:AN31)/AL38</f>
        <v>1.0824275362318839E-2</v>
      </c>
    </row>
    <row r="39" spans="1:56">
      <c r="E39" s="54"/>
      <c r="F39" s="54"/>
      <c r="I39" s="54"/>
      <c r="J39" s="54"/>
      <c r="M39" s="54"/>
      <c r="N39" s="54"/>
      <c r="Q39" s="54"/>
      <c r="R39" s="54"/>
      <c r="U39" s="54"/>
      <c r="V39" s="54"/>
      <c r="Y39" s="54"/>
      <c r="Z39" s="54"/>
      <c r="AC39" s="54"/>
      <c r="AD39" s="54"/>
      <c r="AG39" s="54"/>
      <c r="AH39" s="54"/>
      <c r="AK39" s="54"/>
    </row>
    <row r="40" spans="1:56" s="61" customFormat="1" ht="16">
      <c r="A40" s="62"/>
      <c r="E40" s="63" t="s">
        <v>51</v>
      </c>
      <c r="F40" s="63"/>
      <c r="G40" s="63"/>
      <c r="H40" s="63"/>
      <c r="I40" s="63" t="s">
        <v>52</v>
      </c>
      <c r="J40" s="63"/>
      <c r="K40" s="63"/>
      <c r="L40" s="63"/>
      <c r="M40" s="63" t="s">
        <v>53</v>
      </c>
      <c r="N40" s="63"/>
      <c r="O40" s="63"/>
      <c r="P40" s="63"/>
      <c r="Q40" s="63" t="s">
        <v>54</v>
      </c>
      <c r="R40" s="63"/>
      <c r="S40" s="63"/>
      <c r="T40" s="63"/>
      <c r="U40" s="63" t="s">
        <v>55</v>
      </c>
      <c r="V40" s="63"/>
      <c r="W40" s="63"/>
      <c r="X40" s="63"/>
      <c r="Y40" s="63" t="s">
        <v>56</v>
      </c>
      <c r="Z40" s="63"/>
      <c r="AA40" s="63"/>
      <c r="AB40" s="63"/>
      <c r="AC40" s="63" t="s">
        <v>57</v>
      </c>
      <c r="AD40" s="63"/>
      <c r="AE40" s="63"/>
      <c r="AF40" s="63"/>
      <c r="AG40" s="63" t="s">
        <v>58</v>
      </c>
      <c r="AH40" s="63"/>
      <c r="AI40" s="63"/>
      <c r="AJ40" s="63"/>
      <c r="AK40" s="63" t="s">
        <v>59</v>
      </c>
      <c r="AL40" s="63"/>
      <c r="AM40" s="63"/>
      <c r="AO40" s="63"/>
      <c r="AP40" s="63"/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63"/>
      <c r="BB40" s="63"/>
      <c r="BC40" s="63"/>
      <c r="BD40" s="63"/>
    </row>
    <row r="41" spans="1:56">
      <c r="A41" s="1"/>
      <c r="E41" s="49">
        <v>335.76493799395212</v>
      </c>
      <c r="F41" s="49"/>
      <c r="I41" s="49">
        <v>3928.8864605581471</v>
      </c>
      <c r="J41" s="49"/>
      <c r="M41" s="49">
        <v>24.698317235885689</v>
      </c>
      <c r="N41" s="49"/>
      <c r="Q41" s="68">
        <v>11.60687596302003</v>
      </c>
      <c r="R41" s="68"/>
      <c r="U41" s="68">
        <v>11.446194952001404</v>
      </c>
      <c r="V41" s="68"/>
      <c r="Y41" s="68">
        <v>11.473925756420035</v>
      </c>
      <c r="Z41" s="68"/>
      <c r="AC41" s="68">
        <v>15.580948116864027</v>
      </c>
      <c r="AD41" s="68"/>
      <c r="AG41" s="68">
        <v>13.62982456140351</v>
      </c>
      <c r="AH41" s="68"/>
      <c r="AK41" s="68">
        <v>14.351847684847716</v>
      </c>
    </row>
    <row r="42" spans="1:56">
      <c r="E42" s="2">
        <v>13.434722705364335</v>
      </c>
      <c r="F42" s="2"/>
      <c r="I42" s="2">
        <v>226.24261544270206</v>
      </c>
      <c r="J42" s="2"/>
      <c r="M42" s="2">
        <v>4.9848528592348123</v>
      </c>
      <c r="N42" s="2"/>
      <c r="Q42" s="2">
        <v>1.7001886816210898</v>
      </c>
      <c r="R42" s="2"/>
      <c r="U42" s="2">
        <v>0.8657930538971802</v>
      </c>
      <c r="V42" s="2"/>
      <c r="Y42" s="2">
        <v>1.2919073977622868</v>
      </c>
      <c r="Z42" s="2"/>
      <c r="AC42" s="2">
        <v>1.9505312754559458</v>
      </c>
      <c r="AD42" s="2"/>
      <c r="AG42" s="2">
        <v>0.57345681957323558</v>
      </c>
      <c r="AH42" s="2"/>
      <c r="AK42" s="2">
        <v>1.9554114400272244</v>
      </c>
    </row>
    <row r="43" spans="1:56">
      <c r="E43" s="140">
        <v>4.0012285933221307E-2</v>
      </c>
      <c r="F43" s="140"/>
      <c r="I43" s="140">
        <v>5.7584411693730006E-2</v>
      </c>
      <c r="J43" s="140"/>
      <c r="M43" s="140">
        <v>0.20182965550349383</v>
      </c>
      <c r="N43" s="140"/>
      <c r="Q43" s="140">
        <v>0.14648116229017685</v>
      </c>
      <c r="R43" s="140"/>
      <c r="U43" s="140">
        <v>7.5640250539834947E-2</v>
      </c>
      <c r="V43" s="140"/>
      <c r="Y43" s="140">
        <v>0.1125950633800661</v>
      </c>
      <c r="Z43" s="140"/>
      <c r="AC43" s="140">
        <v>0.125186943748615</v>
      </c>
      <c r="AD43" s="140"/>
      <c r="AG43" s="140">
        <v>4.207367578282202E-2</v>
      </c>
      <c r="AH43" s="140"/>
      <c r="AK43" s="140">
        <v>0.13624806247711879</v>
      </c>
    </row>
    <row r="44" spans="1:56" s="6" customFormat="1" ht="21">
      <c r="A44" s="130" t="s">
        <v>175</v>
      </c>
      <c r="Q44" s="34" t="s">
        <v>123</v>
      </c>
    </row>
    <row r="45" spans="1:56" s="147" customFormat="1" ht="21">
      <c r="A45" s="130" t="s">
        <v>146</v>
      </c>
      <c r="C45" s="151" t="s">
        <v>147</v>
      </c>
      <c r="E45" s="19" t="s">
        <v>51</v>
      </c>
      <c r="F45" s="19"/>
      <c r="G45" s="19"/>
      <c r="H45" s="19"/>
      <c r="I45" s="19" t="s">
        <v>52</v>
      </c>
      <c r="J45" s="19"/>
      <c r="K45" s="19"/>
      <c r="L45" s="19"/>
      <c r="M45" s="19" t="s">
        <v>53</v>
      </c>
      <c r="N45" s="19"/>
      <c r="O45" s="19"/>
      <c r="P45" s="19"/>
      <c r="Q45" s="19" t="s">
        <v>54</v>
      </c>
      <c r="R45" s="19"/>
      <c r="S45" s="19"/>
      <c r="T45" s="19"/>
      <c r="U45" s="19" t="s">
        <v>55</v>
      </c>
      <c r="V45" s="19"/>
      <c r="W45" s="19"/>
      <c r="X45" s="19"/>
      <c r="Y45" s="19" t="s">
        <v>56</v>
      </c>
      <c r="Z45" s="19"/>
      <c r="AA45" s="19"/>
      <c r="AB45" s="19"/>
      <c r="AC45" s="19" t="s">
        <v>57</v>
      </c>
      <c r="AD45" s="19"/>
      <c r="AE45" s="19"/>
      <c r="AF45" s="19"/>
      <c r="AG45" s="19" t="s">
        <v>58</v>
      </c>
      <c r="AH45" s="19"/>
      <c r="AI45" s="19"/>
      <c r="AJ45" s="19"/>
      <c r="AK45" s="19" t="s">
        <v>59</v>
      </c>
      <c r="AL45" s="19"/>
      <c r="AM45" s="19"/>
      <c r="AN45" s="19"/>
      <c r="AO45" s="19"/>
      <c r="AP45" s="19"/>
      <c r="AQ45" s="19"/>
      <c r="AR45" s="19"/>
      <c r="AS45" s="19"/>
      <c r="AT45" s="19"/>
      <c r="AV45" s="19"/>
      <c r="AW45" s="19"/>
      <c r="AX45" s="19"/>
      <c r="AY45" s="19"/>
      <c r="AZ45" s="19"/>
      <c r="BA45" s="19"/>
      <c r="BB45" s="19"/>
      <c r="BC45" s="19"/>
      <c r="BD45" s="19"/>
    </row>
    <row r="46" spans="1:56" s="34" customFormat="1">
      <c r="E46" s="34" cm="1">
        <f t="array" ref="E46:F50">LINEST(E63:E92,F63:F92,TRUE,TRUE)</f>
        <v>1.0024243117184317</v>
      </c>
      <c r="F46" s="34">
        <v>-0.26354042098065023</v>
      </c>
      <c r="I46" s="34" cm="1">
        <f t="array" ref="I46:J50">LINEST(I63:I92,J63:J92,TRUE,TRUE)</f>
        <v>0.61787981166763717</v>
      </c>
      <c r="J46" s="34">
        <v>4.0060755231768672</v>
      </c>
      <c r="M46" s="34" cm="1">
        <f t="array" ref="M46:N50">LINEST(M63:M92,N63:N92,TRUE,TRUE)</f>
        <v>2.7644603118501059</v>
      </c>
      <c r="N46" s="34">
        <v>-298.38112033126055</v>
      </c>
      <c r="Q46" s="34" cm="1">
        <f t="array" ref="Q46:R50">LINEST(Q63:Q92,R63:R92,TRUE,TRUE)</f>
        <v>0.58085733842300169</v>
      </c>
      <c r="R46" s="34">
        <v>1.0820294647869027</v>
      </c>
      <c r="U46" s="34" cm="1">
        <f t="array" ref="U46:V50">LINEST(U63:U92,V63:V92,TRUE,TRUE)</f>
        <v>1.0785085865486073</v>
      </c>
      <c r="V46" s="34">
        <v>-21.894571477720831</v>
      </c>
      <c r="Y46" s="34" cm="1">
        <f t="array" ref="Y46:Z50">LINEST(Y63:Y92,Z63:Z92,TRUE,TRUE)</f>
        <v>0.74186175385222264</v>
      </c>
      <c r="Z46" s="34">
        <v>5.8823471698927072</v>
      </c>
      <c r="AC46" s="34" cm="1">
        <f t="array" ref="AC46:AD50">LINEST(AC63:AC92,AD63:AD92,TRUE,TRUE)</f>
        <v>1.0625414503816231</v>
      </c>
      <c r="AD46" s="34">
        <v>-3.6666965213513549</v>
      </c>
      <c r="AG46" s="34" cm="1">
        <f t="array" ref="AG46:AH50">LINEST(AG63:AG92,AH63:AH92,TRUE,TRUE)</f>
        <v>0.8644425182245804</v>
      </c>
      <c r="AH46" s="34">
        <v>1.1861980814544655</v>
      </c>
      <c r="AK46" s="34" cm="1">
        <f t="array" ref="AK46:AL50">LINEST(AK63:AK92,AL63:AL92,TRUE,TRUE)</f>
        <v>1.1681804150167543</v>
      </c>
      <c r="AL46" s="34">
        <v>-53.384844728680321</v>
      </c>
    </row>
    <row r="47" spans="1:56" s="6" customFormat="1">
      <c r="E47" s="6">
        <v>3.6068762908866417E-2</v>
      </c>
      <c r="F47" s="6">
        <v>0.39942591148001239</v>
      </c>
      <c r="I47" s="6">
        <v>5.6755761294592998E-2</v>
      </c>
      <c r="J47" s="6">
        <v>0.66010761868941037</v>
      </c>
      <c r="M47" s="6">
        <v>2.0960099588690984</v>
      </c>
      <c r="N47" s="6">
        <v>302.28135985768529</v>
      </c>
      <c r="Q47" s="6">
        <v>0.24993345420361121</v>
      </c>
      <c r="R47" s="6">
        <v>8.6490144145490255</v>
      </c>
      <c r="U47" s="6">
        <v>2.7212812838149591E-2</v>
      </c>
      <c r="V47" s="6">
        <v>8.2459907844837286</v>
      </c>
      <c r="Y47" s="6">
        <v>3.4219303445528482E-2</v>
      </c>
      <c r="Z47" s="6">
        <v>1.0625561464140594</v>
      </c>
      <c r="AC47" s="6">
        <v>2.2872107084101968E-2</v>
      </c>
      <c r="AD47" s="6">
        <v>3.3186698599931876</v>
      </c>
      <c r="AG47" s="6">
        <v>4.7408537229653408E-2</v>
      </c>
      <c r="AH47" s="6">
        <v>0.68668987616984822</v>
      </c>
      <c r="AK47" s="6">
        <v>1.4517314476279183E-2</v>
      </c>
      <c r="AL47" s="6">
        <v>5.4593733186800879</v>
      </c>
    </row>
    <row r="48" spans="1:56" s="6" customFormat="1">
      <c r="E48" s="6">
        <v>0.96501736865239751</v>
      </c>
      <c r="F48" s="6">
        <v>0.51121203769303492</v>
      </c>
      <c r="I48" s="6">
        <v>0.80889854933151795</v>
      </c>
      <c r="J48" s="6">
        <v>0.34363786769994015</v>
      </c>
      <c r="M48" s="6">
        <v>5.849244977787918E-2</v>
      </c>
      <c r="N48" s="6">
        <v>64.483337731670616</v>
      </c>
      <c r="Q48" s="6">
        <v>0.16170673981859898</v>
      </c>
      <c r="R48" s="6">
        <v>19.027943435695253</v>
      </c>
      <c r="U48" s="6">
        <v>0.98248605103915865</v>
      </c>
      <c r="V48" s="6">
        <v>17.184713247381229</v>
      </c>
      <c r="Y48" s="6">
        <v>0.94377580612530643</v>
      </c>
      <c r="Z48" s="6">
        <v>2.2054922291703138</v>
      </c>
      <c r="AC48" s="6">
        <v>0.98719203118831422</v>
      </c>
      <c r="AD48" s="6">
        <v>8.9890508742479494</v>
      </c>
      <c r="AG48" s="6">
        <v>0.92232473253090652</v>
      </c>
      <c r="AH48" s="6">
        <v>2.0579483686904805</v>
      </c>
      <c r="AK48" s="6">
        <v>0.99569436897284025</v>
      </c>
      <c r="AL48" s="6">
        <v>19.793431131496142</v>
      </c>
    </row>
    <row r="49" spans="1:57" s="6" customFormat="1">
      <c r="E49" s="6">
        <v>772.39719487593391</v>
      </c>
      <c r="F49" s="6">
        <v>28</v>
      </c>
      <c r="I49" s="6">
        <v>118.51903427239644</v>
      </c>
      <c r="J49" s="6">
        <v>28</v>
      </c>
      <c r="M49" s="6">
        <v>1.7395384597757391</v>
      </c>
      <c r="N49" s="6">
        <v>28</v>
      </c>
      <c r="Q49" s="6">
        <v>5.4011989956128108</v>
      </c>
      <c r="R49" s="6">
        <v>28</v>
      </c>
      <c r="U49" s="6">
        <v>1570.7256821750439</v>
      </c>
      <c r="V49" s="6">
        <v>28</v>
      </c>
      <c r="Y49" s="6">
        <v>470.00625087490528</v>
      </c>
      <c r="Z49" s="6">
        <v>28</v>
      </c>
      <c r="AC49" s="6">
        <v>2158.1389898493148</v>
      </c>
      <c r="AD49" s="6">
        <v>28</v>
      </c>
      <c r="AG49" s="6">
        <v>332.47510246605884</v>
      </c>
      <c r="AH49" s="6">
        <v>28</v>
      </c>
      <c r="AK49" s="6">
        <v>6475.1118141283396</v>
      </c>
      <c r="AL49" s="6">
        <v>28</v>
      </c>
    </row>
    <row r="50" spans="1:57" s="6" customFormat="1">
      <c r="E50" s="6">
        <v>201.8565430704966</v>
      </c>
      <c r="F50" s="6">
        <v>7.3174569295034182</v>
      </c>
      <c r="I50" s="6">
        <v>13.995555317729512</v>
      </c>
      <c r="J50" s="6">
        <v>3.3064355552861242</v>
      </c>
      <c r="M50" s="6">
        <v>7233.1763395325397</v>
      </c>
      <c r="N50" s="6">
        <v>116426.82366046746</v>
      </c>
      <c r="Q50" s="6">
        <v>1955.5723210234992</v>
      </c>
      <c r="R50" s="6">
        <v>10137.753678976505</v>
      </c>
      <c r="U50" s="6">
        <v>463857.86432361428</v>
      </c>
      <c r="V50" s="6">
        <v>8268.8023430521571</v>
      </c>
      <c r="Y50" s="6">
        <v>2286.2025127579427</v>
      </c>
      <c r="Z50" s="6">
        <v>136.19748724205795</v>
      </c>
      <c r="AC50" s="6">
        <v>174384.18166931183</v>
      </c>
      <c r="AD50" s="6">
        <v>2262.484997354899</v>
      </c>
      <c r="AG50" s="6">
        <v>1408.0824249971834</v>
      </c>
      <c r="AH50" s="6">
        <v>118.58424166948265</v>
      </c>
      <c r="AK50" s="6">
        <v>2536818.7623531958</v>
      </c>
      <c r="AL50" s="6">
        <v>10969.837646803859</v>
      </c>
    </row>
    <row r="51" spans="1:57" s="24" customFormat="1" ht="16" thickBot="1">
      <c r="E51" s="25"/>
      <c r="F51" s="25"/>
      <c r="I51" s="25"/>
      <c r="J51" s="25"/>
      <c r="M51" s="25"/>
      <c r="N51" s="25"/>
      <c r="Q51" s="25"/>
      <c r="R51" s="25"/>
      <c r="U51" s="25"/>
      <c r="V51" s="25"/>
      <c r="Y51" s="25"/>
      <c r="Z51" s="25"/>
      <c r="AC51" s="25"/>
      <c r="AD51" s="25"/>
      <c r="AG51" s="25"/>
      <c r="AH51" s="25"/>
      <c r="AK51" s="25"/>
    </row>
    <row r="52" spans="1:57" s="147" customFormat="1" ht="22" thickTop="1">
      <c r="A52" s="130" t="s">
        <v>177</v>
      </c>
      <c r="E52" s="19" t="s">
        <v>51</v>
      </c>
      <c r="F52" s="19"/>
      <c r="G52" s="19"/>
      <c r="H52" s="19"/>
      <c r="I52" s="19" t="s">
        <v>52</v>
      </c>
      <c r="J52" s="19"/>
      <c r="K52" s="19"/>
      <c r="L52" s="19"/>
      <c r="M52" s="19" t="s">
        <v>53</v>
      </c>
      <c r="N52" s="19"/>
      <c r="O52" s="19"/>
      <c r="P52" s="19"/>
      <c r="Q52" s="19" t="s">
        <v>54</v>
      </c>
      <c r="R52" s="19"/>
      <c r="S52" s="19"/>
      <c r="T52" s="19"/>
      <c r="U52" s="19" t="s">
        <v>55</v>
      </c>
      <c r="V52" s="19"/>
      <c r="W52" s="19"/>
      <c r="X52" s="19"/>
      <c r="Y52" s="19" t="s">
        <v>56</v>
      </c>
      <c r="Z52" s="19"/>
      <c r="AA52" s="19"/>
      <c r="AB52" s="19"/>
      <c r="AC52" s="19" t="s">
        <v>57</v>
      </c>
      <c r="AD52" s="19"/>
      <c r="AE52" s="19"/>
      <c r="AF52" s="19"/>
      <c r="AG52" s="19" t="s">
        <v>58</v>
      </c>
      <c r="AH52" s="19"/>
      <c r="AI52" s="19"/>
      <c r="AJ52" s="19"/>
      <c r="AK52" s="19" t="s">
        <v>59</v>
      </c>
      <c r="AL52" s="19"/>
      <c r="AM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</row>
    <row r="53" spans="1:57" s="6" customFormat="1" ht="21">
      <c r="A53" s="148" t="s">
        <v>155</v>
      </c>
      <c r="E53" s="131" t="s">
        <v>156</v>
      </c>
      <c r="F53" s="131" t="s">
        <v>157</v>
      </c>
      <c r="I53" s="131" t="s">
        <v>156</v>
      </c>
      <c r="J53" s="131" t="s">
        <v>157</v>
      </c>
      <c r="M53" s="131" t="s">
        <v>156</v>
      </c>
      <c r="N53" s="131" t="s">
        <v>157</v>
      </c>
      <c r="Q53" s="131" t="s">
        <v>156</v>
      </c>
      <c r="R53" s="131" t="s">
        <v>157</v>
      </c>
      <c r="U53" s="131" t="s">
        <v>156</v>
      </c>
      <c r="V53" s="131" t="s">
        <v>157</v>
      </c>
      <c r="Y53" s="131" t="s">
        <v>156</v>
      </c>
      <c r="Z53" s="131" t="s">
        <v>157</v>
      </c>
      <c r="AC53" s="131" t="s">
        <v>156</v>
      </c>
      <c r="AD53" s="131" t="s">
        <v>157</v>
      </c>
      <c r="AF53" s="34"/>
      <c r="AG53" s="131" t="s">
        <v>156</v>
      </c>
      <c r="AH53" s="131" t="s">
        <v>157</v>
      </c>
      <c r="AK53" s="131" t="s">
        <v>156</v>
      </c>
      <c r="AL53" s="131" t="s">
        <v>157</v>
      </c>
      <c r="AO53" s="131"/>
      <c r="AP53" s="131"/>
      <c r="AR53" s="131"/>
      <c r="AS53" s="131"/>
      <c r="AU53" s="34"/>
      <c r="AV53" s="131"/>
      <c r="AW53" s="131"/>
      <c r="AZ53" s="131"/>
      <c r="BA53" s="131"/>
      <c r="BD53" s="131"/>
      <c r="BE53" s="131"/>
    </row>
    <row r="54" spans="1:57" s="34" customFormat="1">
      <c r="A54" s="38"/>
      <c r="B54" s="38"/>
      <c r="D54" s="29"/>
      <c r="E54" s="172" cm="1">
        <f t="array" ref="E54:F58">LINEST(E2:E31,F2:F31,TRUE,TRUE)</f>
        <v>1.8352348239254223E-3</v>
      </c>
      <c r="F54" s="34">
        <v>-0.2635404209806449</v>
      </c>
      <c r="H54" s="29"/>
      <c r="I54" s="170" cm="1">
        <f t="array" ref="I54:J58">LINEST(I2:I31,J2:J31,TRUE,TRUE)</f>
        <v>9.6674051717820838E-5</v>
      </c>
      <c r="J54" s="34">
        <v>4.0060755231768654</v>
      </c>
      <c r="M54" s="171" cm="1">
        <f t="array" ref="M54:N58">LINEST(M2:M31,N2:N31,TRUE,TRUE)</f>
        <v>6.880474481544066E-2</v>
      </c>
      <c r="N54" s="34">
        <v>-298.38112033125952</v>
      </c>
      <c r="Q54" s="171" cm="1">
        <f t="array" ref="Q54:R58">LINEST(Q2:Q31,R2:R31,TRUE,TRUE)</f>
        <v>3.0763059881409455E-2</v>
      </c>
      <c r="R54" s="34">
        <v>1.0820294647869062</v>
      </c>
      <c r="U54" s="171" cm="1">
        <f t="array" ref="U54:V58">LINEST(U2:U31,V2:V31,TRUE,TRUE)</f>
        <v>5.792124152351355E-2</v>
      </c>
      <c r="V54" s="34">
        <v>-21.894571477720888</v>
      </c>
      <c r="Y54" s="171" cm="1">
        <f t="array" ref="Y54:Z58">LINEST(Y2:Y31,Z2:Z31,TRUE,TRUE)</f>
        <v>3.9745351325492777E-2</v>
      </c>
      <c r="Z54" s="34">
        <v>5.8823471698927143</v>
      </c>
      <c r="AC54" s="171" cm="1">
        <f t="array" ref="AC54:AD58">LINEST(AC2:AC31,AD2:AD31,TRUE,TRUE)</f>
        <v>4.1920590682636288E-2</v>
      </c>
      <c r="AD54" s="34">
        <v>-3.6666965213513549</v>
      </c>
      <c r="AG54" s="171" cm="1">
        <f t="array" ref="AG54:AH58">LINEST(AG2:AG31,AH2:AH31,TRUE,TRUE)</f>
        <v>3.8987128345584147E-2</v>
      </c>
      <c r="AH54" s="34">
        <v>1.1861980814544602</v>
      </c>
      <c r="AK54" s="172" cm="1">
        <f t="array" ref="AK54:AL58">LINEST(AK2:AK31,AL2:AL31,TRUE,TRUE)</f>
        <v>5.0035414050428668E-2</v>
      </c>
      <c r="AL54" s="34">
        <v>-53.384844728680378</v>
      </c>
    </row>
    <row r="55" spans="1:57" s="6" customFormat="1">
      <c r="A55" s="38"/>
      <c r="B55" s="57"/>
      <c r="D55" s="27"/>
      <c r="E55" s="27">
        <v>6.6034561385273566E-5</v>
      </c>
      <c r="F55" s="6">
        <v>0.399425911480013</v>
      </c>
      <c r="H55" s="27"/>
      <c r="I55" s="27">
        <v>8.8800593563156911E-6</v>
      </c>
      <c r="J55" s="6">
        <v>0.66010761868941037</v>
      </c>
      <c r="M55" s="6">
        <v>5.2167661706850568E-2</v>
      </c>
      <c r="N55" s="6">
        <v>302.28135985768529</v>
      </c>
      <c r="Q55" s="6">
        <v>1.3236843729835074E-2</v>
      </c>
      <c r="R55" s="6">
        <v>8.6490144145490255</v>
      </c>
      <c r="U55" s="6">
        <v>1.4614625461413474E-3</v>
      </c>
      <c r="V55" s="6">
        <v>8.2459907844837304</v>
      </c>
      <c r="Y55" s="6">
        <v>1.8333041574038287E-3</v>
      </c>
      <c r="Z55" s="6">
        <v>1.0625561464140589</v>
      </c>
      <c r="AC55" s="6">
        <v>9.0237631555709758E-4</v>
      </c>
      <c r="AD55" s="6">
        <v>3.3186698599931845</v>
      </c>
      <c r="AG55" s="6">
        <v>2.1381673005222437E-3</v>
      </c>
      <c r="AH55" s="6">
        <v>0.68668987616984845</v>
      </c>
      <c r="AK55" s="6">
        <v>6.2180450158505029E-4</v>
      </c>
      <c r="AL55" s="6">
        <v>5.4593733186800826</v>
      </c>
      <c r="AP55" s="60"/>
    </row>
    <row r="56" spans="1:57" s="6" customFormat="1">
      <c r="A56" s="38"/>
      <c r="B56" s="57"/>
      <c r="D56" s="27"/>
      <c r="E56" s="27">
        <v>0.9650173686523974</v>
      </c>
      <c r="F56" s="6">
        <v>0.51121203769303569</v>
      </c>
      <c r="H56" s="27"/>
      <c r="I56" s="27">
        <v>0.80889854933151795</v>
      </c>
      <c r="J56" s="6">
        <v>0.34363786769994026</v>
      </c>
      <c r="M56" s="6">
        <v>5.8492449777878833E-2</v>
      </c>
      <c r="N56" s="6">
        <v>64.48333773167063</v>
      </c>
      <c r="Q56" s="6">
        <v>0.16170673981859884</v>
      </c>
      <c r="R56" s="6">
        <v>19.027943435695253</v>
      </c>
      <c r="U56" s="6">
        <v>0.98248605103915865</v>
      </c>
      <c r="V56" s="6">
        <v>17.184713247381232</v>
      </c>
      <c r="Y56" s="6">
        <v>0.94377580612530643</v>
      </c>
      <c r="Z56" s="6">
        <v>2.2054922291703134</v>
      </c>
      <c r="AC56" s="6">
        <v>0.98719203118831444</v>
      </c>
      <c r="AD56" s="6">
        <v>8.9890508742479422</v>
      </c>
      <c r="AG56" s="6">
        <v>0.92232473253090652</v>
      </c>
      <c r="AH56" s="6">
        <v>2.0579483686904805</v>
      </c>
      <c r="AK56" s="6">
        <v>0.99569436897284025</v>
      </c>
      <c r="AL56" s="6">
        <v>19.793431131496128</v>
      </c>
      <c r="AP56" s="60"/>
    </row>
    <row r="57" spans="1:57" s="6" customFormat="1">
      <c r="A57" s="38"/>
      <c r="B57" s="57"/>
      <c r="D57" s="27"/>
      <c r="E57" s="27">
        <v>772.3971948759314</v>
      </c>
      <c r="F57" s="6">
        <v>28</v>
      </c>
      <c r="H57" s="27"/>
      <c r="I57" s="27">
        <v>118.5190342723964</v>
      </c>
      <c r="J57" s="6">
        <v>28</v>
      </c>
      <c r="M57" s="6">
        <v>1.7395384597757277</v>
      </c>
      <c r="N57" s="6">
        <v>28</v>
      </c>
      <c r="Q57" s="6">
        <v>5.4011989956128046</v>
      </c>
      <c r="R57" s="6">
        <v>28</v>
      </c>
      <c r="U57" s="6">
        <v>1570.7256821750429</v>
      </c>
      <c r="V57" s="6">
        <v>28</v>
      </c>
      <c r="Y57" s="6">
        <v>470.00625087490545</v>
      </c>
      <c r="Z57" s="6">
        <v>28</v>
      </c>
      <c r="AC57" s="6">
        <v>2158.1389898493185</v>
      </c>
      <c r="AD57" s="6">
        <v>28</v>
      </c>
      <c r="AG57" s="6">
        <v>332.47510246605879</v>
      </c>
      <c r="AH57" s="6">
        <v>28</v>
      </c>
      <c r="AK57" s="6">
        <v>6475.1118141283496</v>
      </c>
      <c r="AL57" s="6">
        <v>28</v>
      </c>
      <c r="AP57" s="60"/>
    </row>
    <row r="58" spans="1:57" s="6" customFormat="1">
      <c r="A58" s="38"/>
      <c r="B58" s="57"/>
      <c r="D58" s="27"/>
      <c r="E58" s="27">
        <v>201.85654307049657</v>
      </c>
      <c r="F58" s="6">
        <v>7.3174569295034413</v>
      </c>
      <c r="H58" s="27"/>
      <c r="I58" s="27">
        <v>13.995555317729512</v>
      </c>
      <c r="J58" s="6">
        <v>3.3064355552861255</v>
      </c>
      <c r="M58" s="6">
        <v>7233.1763395324961</v>
      </c>
      <c r="N58" s="6">
        <v>116426.8236604675</v>
      </c>
      <c r="Q58" s="6">
        <v>1955.5723210234974</v>
      </c>
      <c r="R58" s="6">
        <v>10137.753678976507</v>
      </c>
      <c r="U58" s="6">
        <v>463857.86432361428</v>
      </c>
      <c r="V58" s="6">
        <v>8268.8023430521625</v>
      </c>
      <c r="Y58" s="6">
        <v>2286.2025127579427</v>
      </c>
      <c r="Z58" s="6">
        <v>136.19748724205789</v>
      </c>
      <c r="AC58" s="6">
        <v>174384.18166931186</v>
      </c>
      <c r="AD58" s="6">
        <v>2262.4849973548953</v>
      </c>
      <c r="AG58" s="6">
        <v>1408.0824249971834</v>
      </c>
      <c r="AH58" s="6">
        <v>118.58424166948268</v>
      </c>
      <c r="AK58" s="6">
        <v>2536818.7623531958</v>
      </c>
      <c r="AL58" s="6">
        <v>10969.83764680384</v>
      </c>
      <c r="AP58" s="60"/>
    </row>
    <row r="59" spans="1:57">
      <c r="D59" s="2"/>
      <c r="E59" s="2"/>
      <c r="H59" s="2"/>
      <c r="I59" s="2"/>
      <c r="L59" s="2"/>
      <c r="M59" s="2"/>
      <c r="P59" s="2"/>
      <c r="Q59" s="2"/>
      <c r="T59" s="2"/>
      <c r="U59" s="2"/>
      <c r="X59" s="2"/>
      <c r="Y59" s="2"/>
      <c r="AB59" s="2"/>
      <c r="AC59" s="2"/>
      <c r="AF59" s="2"/>
      <c r="AG59" s="2"/>
      <c r="AJ59" s="2"/>
    </row>
    <row r="60" spans="1:57" s="55" customFormat="1" ht="16" thickBot="1"/>
    <row r="61" spans="1:57" ht="16" thickTop="1"/>
    <row r="62" spans="1:57" s="149" customFormat="1" ht="40">
      <c r="A62" s="128" t="s">
        <v>158</v>
      </c>
      <c r="E62" s="150" t="s">
        <v>51</v>
      </c>
      <c r="F62" s="150" t="s">
        <v>115</v>
      </c>
      <c r="G62" s="150" t="s">
        <v>99</v>
      </c>
      <c r="H62" s="150" t="s">
        <v>143</v>
      </c>
      <c r="I62" s="150" t="s">
        <v>52</v>
      </c>
      <c r="J62" s="150" t="s">
        <v>116</v>
      </c>
      <c r="K62" s="150" t="s">
        <v>103</v>
      </c>
      <c r="L62" s="150" t="s">
        <v>143</v>
      </c>
      <c r="M62" s="150" t="s">
        <v>53</v>
      </c>
      <c r="N62" s="150" t="s">
        <v>85</v>
      </c>
      <c r="O62" s="150" t="s">
        <v>106</v>
      </c>
      <c r="P62" s="150" t="s">
        <v>143</v>
      </c>
      <c r="Q62" s="150" t="s">
        <v>54</v>
      </c>
      <c r="R62" s="150" t="s">
        <v>88</v>
      </c>
      <c r="S62" s="150" t="s">
        <v>109</v>
      </c>
      <c r="T62" s="150" t="s">
        <v>143</v>
      </c>
      <c r="U62" s="150" t="s">
        <v>55</v>
      </c>
      <c r="V62" s="150" t="s">
        <v>89</v>
      </c>
      <c r="W62" s="150" t="s">
        <v>110</v>
      </c>
      <c r="X62" s="150" t="s">
        <v>143</v>
      </c>
      <c r="Y62" s="150" t="s">
        <v>56</v>
      </c>
      <c r="Z62" s="150" t="s">
        <v>90</v>
      </c>
      <c r="AA62" s="150" t="s">
        <v>111</v>
      </c>
      <c r="AB62" s="150" t="s">
        <v>143</v>
      </c>
      <c r="AC62" s="150" t="s">
        <v>57</v>
      </c>
      <c r="AD62" s="150" t="s">
        <v>117</v>
      </c>
      <c r="AE62" s="150" t="s">
        <v>118</v>
      </c>
      <c r="AF62" s="150" t="s">
        <v>150</v>
      </c>
      <c r="AG62" s="150" t="s">
        <v>58</v>
      </c>
      <c r="AH62" s="150" t="s">
        <v>119</v>
      </c>
      <c r="AI62" s="150" t="s">
        <v>120</v>
      </c>
      <c r="AJ62" s="150" t="s">
        <v>143</v>
      </c>
      <c r="AK62" s="150" t="s">
        <v>59</v>
      </c>
      <c r="AL62" s="150" t="s">
        <v>121</v>
      </c>
      <c r="AM62" s="150" t="s">
        <v>122</v>
      </c>
      <c r="AN62" s="150" t="s">
        <v>151</v>
      </c>
      <c r="AO62" s="150"/>
      <c r="AP62" s="150"/>
      <c r="AQ62" s="150"/>
      <c r="AR62" s="150"/>
      <c r="AS62" s="150"/>
      <c r="AT62" s="150"/>
      <c r="AV62" s="150"/>
      <c r="AW62" s="150"/>
      <c r="AX62" s="150"/>
      <c r="AY62" s="150"/>
      <c r="AZ62" s="150"/>
      <c r="BA62" s="150"/>
      <c r="BB62" s="150"/>
      <c r="BC62" s="150"/>
      <c r="BD62" s="150"/>
    </row>
    <row r="63" spans="1:57">
      <c r="A63" t="s">
        <v>76</v>
      </c>
      <c r="C63" t="s">
        <v>48</v>
      </c>
      <c r="E63" s="3">
        <v>13.24</v>
      </c>
      <c r="F63" s="3">
        <f t="shared" ref="F63:F92" si="9">G2/E$41*$AQ2</f>
        <v>13.968501005507358</v>
      </c>
      <c r="G63" s="3">
        <f t="shared" ref="G63:G92" si="10">F63*E$46+F$46</f>
        <v>13.738824585203284</v>
      </c>
      <c r="H63" s="3">
        <f t="shared" ref="H63:H92" si="11">F2*E$54+F$54</f>
        <v>13.738824585203282</v>
      </c>
      <c r="I63" s="3">
        <v>10.251681814091604</v>
      </c>
      <c r="J63" s="3">
        <f t="shared" ref="J63:J92" si="12">K2/I$41*$AQ2</f>
        <v>10.711987134379477</v>
      </c>
      <c r="K63" s="3">
        <f t="shared" ref="K63:K92" si="13">J63*I$46+J$46</f>
        <v>10.624796116353412</v>
      </c>
      <c r="L63" s="3">
        <f t="shared" ref="L63:L92" si="14">J2*I$54+J$54</f>
        <v>10.624796116353405</v>
      </c>
      <c r="M63">
        <v>166</v>
      </c>
      <c r="N63" s="2">
        <f t="shared" ref="N63:N92" si="15">O2/M$41*$AQ2</f>
        <v>147.92720695066279</v>
      </c>
      <c r="O63" s="2">
        <f t="shared" ref="O63:O92" si="16">N63*M$46+N$46</f>
        <v>110.55777232668385</v>
      </c>
      <c r="P63" s="2">
        <f t="shared" ref="P63:P92" si="17">N2*M$54+N$54</f>
        <v>110.55777232668385</v>
      </c>
      <c r="Q63">
        <v>0.27</v>
      </c>
      <c r="R63" s="2">
        <f t="shared" ref="R63:R92" si="18">S2/Q$41*$AQ2</f>
        <v>38.23612843665218</v>
      </c>
      <c r="S63" s="2">
        <f t="shared" ref="S63:S92" si="19">R63*Q$46+R$46</f>
        <v>23.291765260100735</v>
      </c>
      <c r="T63" s="2">
        <f t="shared" ref="T63:T92" si="20">R2*Q$54+R$54</f>
        <v>23.291765260100739</v>
      </c>
      <c r="U63">
        <v>108</v>
      </c>
      <c r="V63" s="2">
        <f t="shared" ref="V63:V92" si="21">W2/U$41*$AQ2</f>
        <v>122.23470539287798</v>
      </c>
      <c r="W63" s="2">
        <f t="shared" ref="W63:W92" si="22">V63*U$46+V$46</f>
        <v>109.93660786273742</v>
      </c>
      <c r="X63" s="2">
        <f t="shared" ref="X63:X92" si="23">V2*U$54+V$54</f>
        <v>109.93660786273733</v>
      </c>
      <c r="Y63">
        <v>16</v>
      </c>
      <c r="Z63" s="54">
        <f t="shared" ref="Z63:Z92" si="24">AA2/Y$41*$AQ2</f>
        <v>15.707740712191752</v>
      </c>
      <c r="AA63" s="54">
        <f t="shared" ref="AA63:AA92" si="25">Z63*Y$46+Z$46</f>
        <v>17.535319243695241</v>
      </c>
      <c r="AB63" s="54">
        <f t="shared" ref="AB63:AB92" si="26">Z2*Y$54+Z$54</f>
        <v>17.535319243695241</v>
      </c>
      <c r="AC63">
        <v>22</v>
      </c>
      <c r="AD63" s="2">
        <f t="shared" ref="AD63:AD92" si="27">AE2/AC$41*$AQ2</f>
        <v>26.678331843061315</v>
      </c>
      <c r="AE63" s="2">
        <f t="shared" ref="AE63:AE92" si="28">AD63*AC$46+AD$46</f>
        <v>24.680136888937255</v>
      </c>
      <c r="AF63" s="2">
        <f t="shared" ref="AF63:AF92" si="29">AD2*AC$54+AD$54</f>
        <v>24.680136888937255</v>
      </c>
      <c r="AG63">
        <v>2</v>
      </c>
      <c r="AH63" s="54">
        <f t="shared" ref="AH63:AH92" si="30">AI2/AG$41*$AQ2</f>
        <v>3.7452901660941413</v>
      </c>
      <c r="AI63" s="54">
        <f t="shared" ref="AI63:AI92" si="31">AH63*AG$46+AH$46</f>
        <v>4.4237861441146418</v>
      </c>
      <c r="AJ63" s="54">
        <f t="shared" ref="AJ63:AJ92" si="32">AH2*AG$54+AH$54</f>
        <v>4.4237861441146382</v>
      </c>
      <c r="AK63">
        <v>7.7</v>
      </c>
      <c r="AL63" s="2">
        <f t="shared" ref="AL63:AL92" si="33">AM2/AK$41*$AQ2</f>
        <v>75.783095018514643</v>
      </c>
      <c r="AM63" s="2">
        <f t="shared" ref="AM63:AM92" si="34">AL63*AK$46+AL$46</f>
        <v>35.143482661302244</v>
      </c>
      <c r="AN63" s="2">
        <f t="shared" ref="AN63:AN92" si="35">AL2*AK$54+AL$54</f>
        <v>35.143482661302173</v>
      </c>
    </row>
    <row r="64" spans="1:57">
      <c r="A64" t="s">
        <v>76</v>
      </c>
      <c r="C64" t="s">
        <v>48</v>
      </c>
      <c r="E64" s="3">
        <v>13.24</v>
      </c>
      <c r="F64" s="3">
        <f t="shared" si="9"/>
        <v>13.559074647446522</v>
      </c>
      <c r="G64" s="3">
        <f t="shared" si="10"/>
        <v>13.328405650024767</v>
      </c>
      <c r="H64" s="3">
        <f t="shared" si="11"/>
        <v>13.328405650024767</v>
      </c>
      <c r="I64" s="3">
        <v>10.251681814091604</v>
      </c>
      <c r="J64" s="3">
        <f t="shared" si="12"/>
        <v>10.500182836200217</v>
      </c>
      <c r="K64" s="3">
        <f t="shared" si="13"/>
        <v>10.493926516484013</v>
      </c>
      <c r="L64" s="3">
        <f t="shared" si="14"/>
        <v>10.493926516484009</v>
      </c>
      <c r="M64">
        <v>166</v>
      </c>
      <c r="N64" s="2">
        <f t="shared" si="15"/>
        <v>148.36688466627996</v>
      </c>
      <c r="O64" s="2">
        <f t="shared" si="16"/>
        <v>111.77324392151246</v>
      </c>
      <c r="P64" s="2">
        <f t="shared" si="17"/>
        <v>111.77324392151235</v>
      </c>
      <c r="Q64">
        <v>0.27</v>
      </c>
      <c r="R64" s="2">
        <f t="shared" si="18"/>
        <v>38.748287676818904</v>
      </c>
      <c r="S64" s="2">
        <f t="shared" si="19"/>
        <v>23.589256713192729</v>
      </c>
      <c r="T64" s="2">
        <f t="shared" si="20"/>
        <v>23.589256713192725</v>
      </c>
      <c r="U64">
        <v>108</v>
      </c>
      <c r="V64" s="2">
        <f t="shared" si="21"/>
        <v>122.52032921338628</v>
      </c>
      <c r="W64" s="2">
        <f t="shared" si="22"/>
        <v>110.24465560567845</v>
      </c>
      <c r="X64" s="2">
        <f t="shared" si="23"/>
        <v>110.24465560567833</v>
      </c>
      <c r="Y64">
        <v>16</v>
      </c>
      <c r="Z64" s="54">
        <f t="shared" si="24"/>
        <v>14.87714575865539</v>
      </c>
      <c r="AA64" s="54">
        <f t="shared" si="25"/>
        <v>16.919132614723949</v>
      </c>
      <c r="AB64" s="54">
        <f t="shared" si="26"/>
        <v>16.919132614723949</v>
      </c>
      <c r="AC64">
        <v>22</v>
      </c>
      <c r="AD64" s="2">
        <f t="shared" si="27"/>
        <v>23.944962725237321</v>
      </c>
      <c r="AE64" s="2">
        <f t="shared" si="28"/>
        <v>21.775818902056209</v>
      </c>
      <c r="AF64" s="2">
        <f t="shared" si="29"/>
        <v>21.775818902056205</v>
      </c>
      <c r="AG64">
        <v>2</v>
      </c>
      <c r="AH64" s="54">
        <f t="shared" si="30"/>
        <v>1.1998995740236844</v>
      </c>
      <c r="AI64" s="54">
        <f t="shared" si="31"/>
        <v>2.2234422908401008</v>
      </c>
      <c r="AJ64" s="54">
        <f t="shared" si="32"/>
        <v>2.2234422908400955</v>
      </c>
      <c r="AK64">
        <v>7.7</v>
      </c>
      <c r="AL64" s="2">
        <f t="shared" si="33"/>
        <v>47.575551148712577</v>
      </c>
      <c r="AM64" s="2">
        <f t="shared" si="34"/>
        <v>2.1919823568735595</v>
      </c>
      <c r="AN64" s="2">
        <f t="shared" si="35"/>
        <v>2.1919823568734955</v>
      </c>
    </row>
    <row r="65" spans="1:40">
      <c r="A65" t="s">
        <v>76</v>
      </c>
      <c r="C65" t="s">
        <v>48</v>
      </c>
      <c r="E65" s="3">
        <v>13.24</v>
      </c>
      <c r="F65" s="3">
        <f t="shared" si="9"/>
        <v>13.242755757605721</v>
      </c>
      <c r="G65" s="3">
        <f t="shared" si="10"/>
        <v>13.011319904592563</v>
      </c>
      <c r="H65" s="3">
        <f t="shared" si="11"/>
        <v>13.011319904592563</v>
      </c>
      <c r="I65" s="3">
        <v>10.251681814091604</v>
      </c>
      <c r="J65" s="3">
        <f t="shared" si="12"/>
        <v>10.73810497090146</v>
      </c>
      <c r="K65" s="3">
        <f t="shared" si="13"/>
        <v>10.640933800264779</v>
      </c>
      <c r="L65" s="3">
        <f t="shared" si="14"/>
        <v>10.640933800264776</v>
      </c>
      <c r="M65">
        <v>166</v>
      </c>
      <c r="N65" s="2">
        <f t="shared" si="15"/>
        <v>148.31052440203061</v>
      </c>
      <c r="O65" s="2">
        <f t="shared" si="16"/>
        <v>111.61743820782971</v>
      </c>
      <c r="P65" s="2">
        <f t="shared" si="17"/>
        <v>111.61743820782965</v>
      </c>
      <c r="Q65">
        <v>0.27</v>
      </c>
      <c r="R65" s="2">
        <f t="shared" si="18"/>
        <v>37.005887436399448</v>
      </c>
      <c r="S65" s="2">
        <f t="shared" si="19"/>
        <v>22.577170747075083</v>
      </c>
      <c r="T65" s="2">
        <f t="shared" si="20"/>
        <v>22.577170747075083</v>
      </c>
      <c r="U65">
        <v>108</v>
      </c>
      <c r="V65" s="2">
        <f t="shared" si="21"/>
        <v>125.78798930376395</v>
      </c>
      <c r="W65" s="2">
        <f t="shared" si="22"/>
        <v>113.76885507107295</v>
      </c>
      <c r="X65" s="2">
        <f t="shared" si="23"/>
        <v>113.76885507107289</v>
      </c>
      <c r="Y65">
        <v>16</v>
      </c>
      <c r="Z65" s="54">
        <f t="shared" si="24"/>
        <v>16.017283855022075</v>
      </c>
      <c r="AA65" s="54">
        <f t="shared" si="25"/>
        <v>17.764957462528272</v>
      </c>
      <c r="AB65" s="54">
        <f t="shared" si="26"/>
        <v>17.764957462528272</v>
      </c>
      <c r="AC65">
        <v>22</v>
      </c>
      <c r="AD65" s="2">
        <f t="shared" si="27"/>
        <v>21.568450981085853</v>
      </c>
      <c r="AE65" s="2">
        <f t="shared" si="28"/>
        <v>19.250676666576549</v>
      </c>
      <c r="AF65" s="2">
        <f t="shared" si="29"/>
        <v>19.250676666576542</v>
      </c>
      <c r="AG65">
        <v>2</v>
      </c>
      <c r="AH65" s="54">
        <f t="shared" si="30"/>
        <v>1.0786998758147126</v>
      </c>
      <c r="AI65" s="54">
        <f t="shared" si="31"/>
        <v>2.1186721185122779</v>
      </c>
      <c r="AJ65" s="54">
        <f t="shared" si="32"/>
        <v>2.118672118512273</v>
      </c>
      <c r="AK65">
        <v>7.7</v>
      </c>
      <c r="AL65" s="2">
        <f t="shared" si="33"/>
        <v>45.221349382480987</v>
      </c>
      <c r="AM65" s="2">
        <f t="shared" si="34"/>
        <v>-0.55815003943603614</v>
      </c>
      <c r="AN65" s="2">
        <f t="shared" si="35"/>
        <v>-0.55815003943609298</v>
      </c>
    </row>
    <row r="66" spans="1:40">
      <c r="A66" t="s">
        <v>76</v>
      </c>
      <c r="C66" t="s">
        <v>48</v>
      </c>
      <c r="E66" s="3">
        <v>13.24</v>
      </c>
      <c r="F66" s="3">
        <f t="shared" si="9"/>
        <v>14.162241940730153</v>
      </c>
      <c r="G66" s="3">
        <f t="shared" si="10"/>
        <v>13.933035208845681</v>
      </c>
      <c r="H66" s="3">
        <f t="shared" si="11"/>
        <v>13.933035208845684</v>
      </c>
      <c r="I66" s="3">
        <v>10.251681814091604</v>
      </c>
      <c r="J66" s="3">
        <f t="shared" si="12"/>
        <v>11.022258094165608</v>
      </c>
      <c r="K66" s="3">
        <f t="shared" si="13"/>
        <v>10.816506278552001</v>
      </c>
      <c r="L66" s="3">
        <f t="shared" si="14"/>
        <v>10.816506278552001</v>
      </c>
      <c r="M66">
        <v>166</v>
      </c>
      <c r="N66" s="2">
        <f t="shared" si="15"/>
        <v>152.37563881351099</v>
      </c>
      <c r="O66" s="2">
        <f t="shared" si="16"/>
        <v>122.85528566149713</v>
      </c>
      <c r="P66" s="2">
        <f t="shared" si="17"/>
        <v>122.85528566149713</v>
      </c>
      <c r="Q66">
        <v>0.27</v>
      </c>
      <c r="R66" s="2">
        <f t="shared" si="18"/>
        <v>39.63245183470422</v>
      </c>
      <c r="S66" s="2">
        <f t="shared" si="19"/>
        <v>24.102829952671005</v>
      </c>
      <c r="T66" s="2">
        <f t="shared" si="20"/>
        <v>24.102829952671012</v>
      </c>
      <c r="U66">
        <v>108</v>
      </c>
      <c r="V66" s="2">
        <f t="shared" si="21"/>
        <v>126.83440910201411</v>
      </c>
      <c r="W66" s="2">
        <f t="shared" si="22"/>
        <v>114.89742780862022</v>
      </c>
      <c r="X66" s="2">
        <f t="shared" si="23"/>
        <v>114.89742780862014</v>
      </c>
      <c r="Y66">
        <v>16</v>
      </c>
      <c r="Z66" s="54">
        <f t="shared" si="24"/>
        <v>15.815983605167148</v>
      </c>
      <c r="AA66" s="54">
        <f t="shared" si="25"/>
        <v>17.615620506120006</v>
      </c>
      <c r="AB66" s="54">
        <f t="shared" si="26"/>
        <v>17.61562050612001</v>
      </c>
      <c r="AC66">
        <v>22</v>
      </c>
      <c r="AD66" s="2">
        <f t="shared" si="27"/>
        <v>23.700306230458001</v>
      </c>
      <c r="AE66" s="2">
        <f t="shared" si="28"/>
        <v>21.515861235248106</v>
      </c>
      <c r="AF66" s="2">
        <f t="shared" si="29"/>
        <v>21.51586123524811</v>
      </c>
      <c r="AG66">
        <v>2</v>
      </c>
      <c r="AH66" s="54">
        <f t="shared" si="30"/>
        <v>1.1611298445456293</v>
      </c>
      <c r="AI66" s="54">
        <f t="shared" si="31"/>
        <v>2.1899280882592049</v>
      </c>
      <c r="AJ66" s="54">
        <f t="shared" si="32"/>
        <v>2.1899280882592</v>
      </c>
      <c r="AK66">
        <v>7.7</v>
      </c>
      <c r="AL66" s="2">
        <f t="shared" si="33"/>
        <v>72.485125129465857</v>
      </c>
      <c r="AM66" s="2">
        <f t="shared" si="34"/>
        <v>31.290858827600474</v>
      </c>
      <c r="AN66" s="2">
        <f t="shared" si="35"/>
        <v>31.290858827600431</v>
      </c>
    </row>
    <row r="67" spans="1:40">
      <c r="A67" t="s">
        <v>76</v>
      </c>
      <c r="C67" t="s">
        <v>48</v>
      </c>
      <c r="E67" s="3">
        <v>13.24</v>
      </c>
      <c r="F67" s="3">
        <f t="shared" si="9"/>
        <v>12.835976056953244</v>
      </c>
      <c r="G67" s="3">
        <f t="shared" si="10"/>
        <v>12.603554043144975</v>
      </c>
      <c r="H67" s="3">
        <f t="shared" si="11"/>
        <v>12.603554043144975</v>
      </c>
      <c r="I67" s="3">
        <v>10.251681814091604</v>
      </c>
      <c r="J67" s="3">
        <f t="shared" si="12"/>
        <v>10.31131382933882</v>
      </c>
      <c r="K67" s="3">
        <f t="shared" si="13"/>
        <v>10.377228170094639</v>
      </c>
      <c r="L67" s="3">
        <f t="shared" si="14"/>
        <v>10.377228170094639</v>
      </c>
      <c r="M67">
        <v>166</v>
      </c>
      <c r="N67" s="2">
        <f t="shared" si="15"/>
        <v>146.12187505729304</v>
      </c>
      <c r="O67" s="2">
        <f t="shared" si="16"/>
        <v>105.56700395774595</v>
      </c>
      <c r="P67" s="2">
        <f t="shared" si="17"/>
        <v>105.56700395774595</v>
      </c>
      <c r="Q67">
        <v>0.27</v>
      </c>
      <c r="R67" s="2">
        <f t="shared" si="18"/>
        <v>42.305618046173151</v>
      </c>
      <c r="S67" s="2">
        <f t="shared" si="19"/>
        <v>25.655558163427148</v>
      </c>
      <c r="T67" s="2">
        <f t="shared" si="20"/>
        <v>25.655558163427148</v>
      </c>
      <c r="U67">
        <v>108</v>
      </c>
      <c r="V67" s="2">
        <f t="shared" si="21"/>
        <v>113.25819397235573</v>
      </c>
      <c r="W67" s="2">
        <f t="shared" si="22"/>
        <v>100.25536321845253</v>
      </c>
      <c r="X67" s="2">
        <f t="shared" si="23"/>
        <v>100.25536321845247</v>
      </c>
      <c r="Y67">
        <v>16</v>
      </c>
      <c r="Z67" s="54">
        <f t="shared" si="24"/>
        <v>12.514933042847741</v>
      </c>
      <c r="AA67" s="54">
        <f t="shared" si="25"/>
        <v>15.166697346402865</v>
      </c>
      <c r="AB67" s="54">
        <f t="shared" si="26"/>
        <v>15.166697346402866</v>
      </c>
      <c r="AC67">
        <v>22</v>
      </c>
      <c r="AD67" s="2">
        <f t="shared" si="27"/>
        <v>23.394688769923601</v>
      </c>
      <c r="AE67" s="2">
        <f t="shared" si="28"/>
        <v>21.191130015469938</v>
      </c>
      <c r="AF67" s="2">
        <f t="shared" si="29"/>
        <v>21.191130015469934</v>
      </c>
      <c r="AG67">
        <v>2</v>
      </c>
      <c r="AH67" s="54">
        <f t="shared" si="30"/>
        <v>-0.36837001085862869</v>
      </c>
      <c r="AI67" s="54">
        <f t="shared" si="31"/>
        <v>0.86776338162941646</v>
      </c>
      <c r="AJ67" s="54">
        <f t="shared" si="32"/>
        <v>0.86776338162941102</v>
      </c>
      <c r="AK67">
        <v>7.7</v>
      </c>
      <c r="AL67" s="2">
        <f t="shared" si="33"/>
        <v>62.550996169304568</v>
      </c>
      <c r="AM67" s="2">
        <f t="shared" si="34"/>
        <v>19.686003936089293</v>
      </c>
      <c r="AN67" s="2">
        <f t="shared" si="35"/>
        <v>19.68600393608925</v>
      </c>
    </row>
    <row r="68" spans="1:40">
      <c r="A68" t="s">
        <v>76</v>
      </c>
      <c r="C68" t="s">
        <v>48</v>
      </c>
      <c r="E68" s="3">
        <v>13.24</v>
      </c>
      <c r="F68" s="3">
        <f t="shared" si="9"/>
        <v>13.008324033213087</v>
      </c>
      <c r="G68" s="3">
        <f t="shared" si="10"/>
        <v>12.776319844623313</v>
      </c>
      <c r="H68" s="3">
        <f t="shared" si="11"/>
        <v>12.776319844623313</v>
      </c>
      <c r="I68" s="3">
        <v>10.251681814091604</v>
      </c>
      <c r="J68" s="3">
        <f t="shared" si="12"/>
        <v>10.531625127636191</v>
      </c>
      <c r="K68" s="3">
        <f t="shared" si="13"/>
        <v>10.513354073594872</v>
      </c>
      <c r="L68" s="3">
        <f t="shared" si="14"/>
        <v>10.51335407359487</v>
      </c>
      <c r="M68">
        <v>166</v>
      </c>
      <c r="N68" s="2">
        <f t="shared" si="15"/>
        <v>150.20329334118944</v>
      </c>
      <c r="O68" s="2">
        <f t="shared" si="16"/>
        <v>116.84992281963696</v>
      </c>
      <c r="P68" s="2">
        <f t="shared" si="17"/>
        <v>116.84992281963684</v>
      </c>
      <c r="Q68">
        <v>0.27</v>
      </c>
      <c r="R68" s="2">
        <f t="shared" si="18"/>
        <v>40.579449654663762</v>
      </c>
      <c r="S68" s="2">
        <f t="shared" si="19"/>
        <v>24.65290058586509</v>
      </c>
      <c r="T68" s="2">
        <f t="shared" si="20"/>
        <v>24.652900585865098</v>
      </c>
      <c r="U68">
        <v>108</v>
      </c>
      <c r="V68" s="2">
        <f t="shared" si="21"/>
        <v>118.53797591932666</v>
      </c>
      <c r="W68" s="2">
        <f t="shared" si="22"/>
        <v>105.949653383365</v>
      </c>
      <c r="X68" s="2">
        <f t="shared" si="23"/>
        <v>105.94965338336493</v>
      </c>
      <c r="Y68">
        <v>16</v>
      </c>
      <c r="Z68" s="54">
        <f t="shared" si="24"/>
        <v>14.692391071519459</v>
      </c>
      <c r="AA68" s="54">
        <f t="shared" si="25"/>
        <v>16.782070178492869</v>
      </c>
      <c r="AB68" s="54">
        <f t="shared" si="26"/>
        <v>16.782070178492869</v>
      </c>
      <c r="AC68">
        <v>22</v>
      </c>
      <c r="AD68" s="2">
        <f t="shared" si="27"/>
        <v>24.065381655322113</v>
      </c>
      <c r="AE68" s="2">
        <f t="shared" si="28"/>
        <v>21.903769006681909</v>
      </c>
      <c r="AF68" s="2">
        <f t="shared" si="29"/>
        <v>21.903769006681912</v>
      </c>
      <c r="AG68">
        <v>2</v>
      </c>
      <c r="AH68" s="54">
        <f t="shared" si="30"/>
        <v>3.4481657728782484</v>
      </c>
      <c r="AI68" s="54">
        <f t="shared" si="31"/>
        <v>4.1669391854171449</v>
      </c>
      <c r="AJ68" s="54">
        <f t="shared" si="32"/>
        <v>4.1669391854171405</v>
      </c>
      <c r="AK68">
        <v>7.7</v>
      </c>
      <c r="AL68" s="2">
        <f t="shared" si="33"/>
        <v>57.30712675903424</v>
      </c>
      <c r="AM68" s="2">
        <f t="shared" si="34"/>
        <v>13.560218392106037</v>
      </c>
      <c r="AN68" s="2">
        <f t="shared" si="35"/>
        <v>13.560218392105995</v>
      </c>
    </row>
    <row r="69" spans="1:40">
      <c r="A69" t="s">
        <v>76</v>
      </c>
      <c r="C69" t="s">
        <v>48</v>
      </c>
      <c r="E69" s="3">
        <v>13.24</v>
      </c>
      <c r="F69" s="3">
        <f t="shared" si="9"/>
        <v>14.131989398879838</v>
      </c>
      <c r="G69" s="3">
        <f t="shared" si="10"/>
        <v>13.902709325403645</v>
      </c>
      <c r="H69" s="3">
        <f t="shared" si="11"/>
        <v>13.902709325403647</v>
      </c>
      <c r="I69" s="3">
        <v>10.251681814091604</v>
      </c>
      <c r="J69" s="3">
        <f t="shared" si="12"/>
        <v>11.084229570397676</v>
      </c>
      <c r="K69" s="3">
        <f t="shared" si="13"/>
        <v>10.854797202615039</v>
      </c>
      <c r="L69" s="3">
        <f t="shared" si="14"/>
        <v>10.854797202615035</v>
      </c>
      <c r="M69">
        <v>166</v>
      </c>
      <c r="N69" s="2">
        <f t="shared" si="15"/>
        <v>151.64568584193884</v>
      </c>
      <c r="O69" s="2">
        <f t="shared" si="16"/>
        <v>120.83735964206892</v>
      </c>
      <c r="P69" s="2">
        <f t="shared" si="17"/>
        <v>120.8373596420688</v>
      </c>
      <c r="Q69">
        <v>0.27</v>
      </c>
      <c r="R69" s="2">
        <f t="shared" si="18"/>
        <v>41.762828419734277</v>
      </c>
      <c r="S69" s="2">
        <f t="shared" si="19"/>
        <v>25.340274825690248</v>
      </c>
      <c r="T69" s="2">
        <f t="shared" si="20"/>
        <v>25.340274825690248</v>
      </c>
      <c r="U69">
        <v>108</v>
      </c>
      <c r="V69" s="2">
        <f t="shared" si="21"/>
        <v>123.84756842619261</v>
      </c>
      <c r="W69" s="2">
        <f t="shared" si="22"/>
        <v>111.67609449309407</v>
      </c>
      <c r="X69" s="2">
        <f t="shared" si="23"/>
        <v>111.67609449309401</v>
      </c>
      <c r="Y69">
        <v>16</v>
      </c>
      <c r="Z69" s="54">
        <f t="shared" si="24"/>
        <v>18.870210966298494</v>
      </c>
      <c r="AA69" s="54">
        <f t="shared" si="25"/>
        <v>19.881434972912352</v>
      </c>
      <c r="AB69" s="54">
        <f t="shared" si="26"/>
        <v>19.881434972912352</v>
      </c>
      <c r="AC69">
        <v>22</v>
      </c>
      <c r="AD69" s="2">
        <f t="shared" si="27"/>
        <v>31.871299941487081</v>
      </c>
      <c r="AE69" s="2">
        <f t="shared" si="28"/>
        <v>30.197880744024069</v>
      </c>
      <c r="AF69" s="2">
        <f t="shared" si="29"/>
        <v>30.197880744024062</v>
      </c>
      <c r="AG69">
        <v>2</v>
      </c>
      <c r="AH69" s="54">
        <f t="shared" si="30"/>
        <v>0.31612763263644833</v>
      </c>
      <c r="AI69" s="54">
        <f t="shared" si="31"/>
        <v>1.459472248291092</v>
      </c>
      <c r="AJ69" s="54">
        <f t="shared" si="32"/>
        <v>1.4594722482910867</v>
      </c>
      <c r="AK69">
        <v>7.7</v>
      </c>
      <c r="AL69" s="2">
        <f t="shared" si="33"/>
        <v>65.598868676850358</v>
      </c>
      <c r="AM69" s="2">
        <f t="shared" si="34"/>
        <v>23.246468906872295</v>
      </c>
      <c r="AN69" s="2">
        <f t="shared" si="35"/>
        <v>23.246468906872238</v>
      </c>
    </row>
    <row r="70" spans="1:40">
      <c r="A70" t="s">
        <v>76</v>
      </c>
      <c r="C70" t="s">
        <v>48</v>
      </c>
      <c r="E70" s="3">
        <v>13.24</v>
      </c>
      <c r="F70" s="3">
        <f t="shared" si="9"/>
        <v>13.915232005464008</v>
      </c>
      <c r="G70" s="3">
        <f t="shared" si="10"/>
        <v>13.6854264444989</v>
      </c>
      <c r="H70" s="3">
        <f t="shared" si="11"/>
        <v>13.685426444498901</v>
      </c>
      <c r="I70" s="3">
        <v>10.251681814091604</v>
      </c>
      <c r="J70" s="3">
        <f t="shared" si="12"/>
        <v>10.514915798023329</v>
      </c>
      <c r="K70" s="3">
        <f t="shared" si="13"/>
        <v>10.503029716160585</v>
      </c>
      <c r="L70" s="3">
        <f t="shared" si="14"/>
        <v>10.503029716160581</v>
      </c>
      <c r="M70">
        <v>166</v>
      </c>
      <c r="N70" s="2">
        <f t="shared" si="15"/>
        <v>144.35343804001792</v>
      </c>
      <c r="O70" s="2">
        <f t="shared" si="16"/>
        <v>100.67823000948232</v>
      </c>
      <c r="P70" s="2">
        <f t="shared" si="17"/>
        <v>100.67823000948226</v>
      </c>
      <c r="Q70">
        <v>0.27</v>
      </c>
      <c r="R70" s="2">
        <f t="shared" si="18"/>
        <v>38.253707393063557</v>
      </c>
      <c r="S70" s="2">
        <f t="shared" si="19"/>
        <v>23.301976125934104</v>
      </c>
      <c r="T70" s="2">
        <f t="shared" si="20"/>
        <v>23.3019761259341</v>
      </c>
      <c r="U70">
        <v>108</v>
      </c>
      <c r="V70" s="2">
        <f t="shared" si="21"/>
        <v>115.74934541810552</v>
      </c>
      <c r="W70" s="2">
        <f t="shared" si="22"/>
        <v>102.94209144308667</v>
      </c>
      <c r="X70" s="2">
        <f t="shared" si="23"/>
        <v>102.94209144308658</v>
      </c>
      <c r="Y70">
        <v>16</v>
      </c>
      <c r="Z70" s="54">
        <f t="shared" si="24"/>
        <v>9.3192218252039787</v>
      </c>
      <c r="AA70" s="54">
        <f t="shared" si="25"/>
        <v>12.795921417676443</v>
      </c>
      <c r="AB70" s="54">
        <f t="shared" si="26"/>
        <v>12.795921417676446</v>
      </c>
      <c r="AC70">
        <v>22</v>
      </c>
      <c r="AD70" s="2">
        <f t="shared" si="27"/>
        <v>26.535943746270643</v>
      </c>
      <c r="AE70" s="2">
        <f t="shared" si="28"/>
        <v>24.528843634056216</v>
      </c>
      <c r="AF70" s="2">
        <f t="shared" si="29"/>
        <v>24.528843634056216</v>
      </c>
      <c r="AG70">
        <v>2</v>
      </c>
      <c r="AH70" s="54">
        <f t="shared" si="30"/>
        <v>4.7818075554963713</v>
      </c>
      <c r="AI70" s="54">
        <f t="shared" si="31"/>
        <v>5.3197958463930739</v>
      </c>
      <c r="AJ70" s="54">
        <f t="shared" si="32"/>
        <v>5.3197958463930695</v>
      </c>
      <c r="AK70">
        <v>7.7</v>
      </c>
      <c r="AL70" s="2">
        <f t="shared" si="33"/>
        <v>48.321641726484238</v>
      </c>
      <c r="AM70" s="2">
        <f t="shared" si="34"/>
        <v>3.0635507576549443</v>
      </c>
      <c r="AN70" s="2">
        <f t="shared" si="35"/>
        <v>3.0635507576548804</v>
      </c>
    </row>
    <row r="71" spans="1:40">
      <c r="A71" t="s">
        <v>76</v>
      </c>
      <c r="C71" t="s">
        <v>48</v>
      </c>
      <c r="E71" s="3">
        <v>13.24</v>
      </c>
      <c r="F71" s="3">
        <f t="shared" si="9"/>
        <v>13.681172411530422</v>
      </c>
      <c r="G71" s="3">
        <f t="shared" si="10"/>
        <v>13.45079941714893</v>
      </c>
      <c r="H71" s="3">
        <f t="shared" si="11"/>
        <v>13.45079941714893</v>
      </c>
      <c r="I71" s="3">
        <v>10.251681814091604</v>
      </c>
      <c r="J71" s="3">
        <f t="shared" si="12"/>
        <v>10.685485116044214</v>
      </c>
      <c r="K71" s="3">
        <f t="shared" si="13"/>
        <v>10.608421054255606</v>
      </c>
      <c r="L71" s="3">
        <f t="shared" si="14"/>
        <v>10.608421054255604</v>
      </c>
      <c r="M71">
        <v>166</v>
      </c>
      <c r="N71" s="2">
        <f t="shared" si="15"/>
        <v>147.63777943830232</v>
      </c>
      <c r="O71" s="2">
        <f t="shared" si="16"/>
        <v>109.75766145560584</v>
      </c>
      <c r="P71" s="2">
        <f t="shared" si="17"/>
        <v>109.75766145560573</v>
      </c>
      <c r="Q71">
        <v>0.27</v>
      </c>
      <c r="R71" s="2">
        <f t="shared" si="18"/>
        <v>38.742990069082843</v>
      </c>
      <c r="S71" s="2">
        <f t="shared" si="19"/>
        <v>23.586179558863151</v>
      </c>
      <c r="T71" s="2">
        <f t="shared" si="20"/>
        <v>23.586179558863151</v>
      </c>
      <c r="U71">
        <v>108</v>
      </c>
      <c r="V71" s="2">
        <f t="shared" si="21"/>
        <v>116.04174945153625</v>
      </c>
      <c r="W71" s="2">
        <f t="shared" si="22"/>
        <v>103.25745170388315</v>
      </c>
      <c r="X71" s="2">
        <f t="shared" si="23"/>
        <v>103.25745170388309</v>
      </c>
      <c r="Y71">
        <v>16</v>
      </c>
      <c r="Z71" s="54">
        <f t="shared" si="24"/>
        <v>12.882526389795666</v>
      </c>
      <c r="AA71" s="54">
        <f t="shared" si="25"/>
        <v>15.439400791474062</v>
      </c>
      <c r="AB71" s="54">
        <f t="shared" si="26"/>
        <v>15.439400791474062</v>
      </c>
      <c r="AC71">
        <v>22</v>
      </c>
      <c r="AD71" s="2">
        <f t="shared" si="27"/>
        <v>27.257813358282547</v>
      </c>
      <c r="AE71" s="2">
        <f t="shared" si="28"/>
        <v>25.295860018589764</v>
      </c>
      <c r="AF71" s="2">
        <f t="shared" si="29"/>
        <v>25.29586001858976</v>
      </c>
      <c r="AG71">
        <v>2</v>
      </c>
      <c r="AH71" s="54">
        <f t="shared" si="30"/>
        <v>0.76372053131381012</v>
      </c>
      <c r="AI71" s="54">
        <f t="shared" si="31"/>
        <v>1.84639058076319</v>
      </c>
      <c r="AJ71" s="54">
        <f t="shared" si="32"/>
        <v>1.8463905807631849</v>
      </c>
      <c r="AK71">
        <v>7.7</v>
      </c>
      <c r="AL71" s="2">
        <f t="shared" si="33"/>
        <v>78.332262514729464</v>
      </c>
      <c r="AM71" s="2">
        <f t="shared" si="34"/>
        <v>38.121370204977694</v>
      </c>
      <c r="AN71" s="2">
        <f t="shared" si="35"/>
        <v>38.121370204977623</v>
      </c>
    </row>
    <row r="72" spans="1:40">
      <c r="A72" t="s">
        <v>76</v>
      </c>
      <c r="C72" t="s">
        <v>48</v>
      </c>
      <c r="E72" s="3">
        <v>13.24</v>
      </c>
      <c r="F72" s="3">
        <f t="shared" si="9"/>
        <v>13.414372616059376</v>
      </c>
      <c r="G72" s="3">
        <f t="shared" si="10"/>
        <v>13.183352815807249</v>
      </c>
      <c r="H72" s="3">
        <f t="shared" si="11"/>
        <v>13.18335281580725</v>
      </c>
      <c r="I72" s="3">
        <v>10.251681814091604</v>
      </c>
      <c r="J72" s="3">
        <f t="shared" si="12"/>
        <v>10.399062134509146</v>
      </c>
      <c r="K72" s="3">
        <f t="shared" si="13"/>
        <v>10.431446076367436</v>
      </c>
      <c r="L72" s="3">
        <f t="shared" si="14"/>
        <v>10.431446076367433</v>
      </c>
      <c r="M72">
        <v>166</v>
      </c>
      <c r="N72" s="2">
        <f t="shared" si="15"/>
        <v>135.54891076614598</v>
      </c>
      <c r="O72" s="2">
        <f t="shared" si="16"/>
        <v>76.338463796261522</v>
      </c>
      <c r="P72" s="2">
        <f t="shared" si="17"/>
        <v>76.338463796261522</v>
      </c>
      <c r="Q72">
        <v>0.27</v>
      </c>
      <c r="R72" s="2">
        <f t="shared" si="18"/>
        <v>37.816068951649299</v>
      </c>
      <c r="S72" s="2">
        <f t="shared" si="19"/>
        <v>23.047770625662626</v>
      </c>
      <c r="T72" s="2">
        <f t="shared" si="20"/>
        <v>23.047770625662629</v>
      </c>
      <c r="U72">
        <v>108</v>
      </c>
      <c r="V72" s="2">
        <f t="shared" si="21"/>
        <v>114.68572195062447</v>
      </c>
      <c r="W72" s="2">
        <f t="shared" si="22"/>
        <v>101.79496440055375</v>
      </c>
      <c r="X72" s="2">
        <f t="shared" si="23"/>
        <v>101.79496440055368</v>
      </c>
      <c r="Y72">
        <v>16</v>
      </c>
      <c r="Z72" s="54">
        <f t="shared" si="24"/>
        <v>14.6109981761175</v>
      </c>
      <c r="AA72" s="54">
        <f t="shared" si="25"/>
        <v>16.721687902358862</v>
      </c>
      <c r="AB72" s="54">
        <f t="shared" si="26"/>
        <v>16.721687902358862</v>
      </c>
      <c r="AC72">
        <v>22</v>
      </c>
      <c r="AD72" s="2">
        <f t="shared" si="27"/>
        <v>30.127012792747017</v>
      </c>
      <c r="AE72" s="2">
        <f t="shared" si="28"/>
        <v>28.344503347119776</v>
      </c>
      <c r="AF72" s="2">
        <f t="shared" si="29"/>
        <v>28.344503347119776</v>
      </c>
      <c r="AG72">
        <v>2</v>
      </c>
      <c r="AH72" s="54">
        <f t="shared" si="30"/>
        <v>4.0254225187694619</v>
      </c>
      <c r="AI72" s="54">
        <f t="shared" si="31"/>
        <v>4.6659444604974727</v>
      </c>
      <c r="AJ72" s="54">
        <f t="shared" si="32"/>
        <v>4.6659444604974691</v>
      </c>
      <c r="AK72">
        <v>7.7</v>
      </c>
      <c r="AL72" s="2">
        <f t="shared" si="33"/>
        <v>49.4146340841368</v>
      </c>
      <c r="AM72" s="2">
        <f t="shared" si="34"/>
        <v>4.3403630236276598</v>
      </c>
      <c r="AN72" s="2">
        <f t="shared" si="35"/>
        <v>4.3403630236276101</v>
      </c>
    </row>
    <row r="73" spans="1:40">
      <c r="A73" t="s">
        <v>77</v>
      </c>
      <c r="C73" t="s">
        <v>49</v>
      </c>
      <c r="E73" s="3">
        <v>11.4</v>
      </c>
      <c r="F73" s="3">
        <f t="shared" si="9"/>
        <v>10.502543897574387</v>
      </c>
      <c r="G73" s="3">
        <f t="shared" si="10"/>
        <v>10.264464916837971</v>
      </c>
      <c r="H73" s="3">
        <f t="shared" si="11"/>
        <v>10.264464916837969</v>
      </c>
      <c r="I73" s="3">
        <v>11.117568613335733</v>
      </c>
      <c r="J73" s="3">
        <f t="shared" si="12"/>
        <v>10.6188086443966</v>
      </c>
      <c r="K73" s="3">
        <f t="shared" si="13"/>
        <v>10.567223008511316</v>
      </c>
      <c r="L73" s="3">
        <f t="shared" si="14"/>
        <v>10.567223008511313</v>
      </c>
      <c r="M73">
        <v>121</v>
      </c>
      <c r="N73" s="2">
        <f t="shared" si="15"/>
        <v>139.98042850095905</v>
      </c>
      <c r="O73" s="2">
        <f t="shared" si="16"/>
        <v>88.589218695412171</v>
      </c>
      <c r="P73" s="2">
        <f t="shared" si="17"/>
        <v>88.589218695412058</v>
      </c>
      <c r="Q73">
        <v>11</v>
      </c>
      <c r="R73" s="2">
        <f t="shared" si="18"/>
        <v>11.557368527734063</v>
      </c>
      <c r="S73" s="2">
        <f t="shared" si="19"/>
        <v>7.7952117869802757</v>
      </c>
      <c r="T73" s="2">
        <f t="shared" si="20"/>
        <v>7.7952117869802775</v>
      </c>
      <c r="U73">
        <v>403</v>
      </c>
      <c r="V73" s="2">
        <f t="shared" si="21"/>
        <v>365.88267863690521</v>
      </c>
      <c r="W73" s="2">
        <f t="shared" si="22"/>
        <v>372.71303910158611</v>
      </c>
      <c r="X73" s="2">
        <f t="shared" si="23"/>
        <v>372.71303910158593</v>
      </c>
      <c r="Y73">
        <v>27.6</v>
      </c>
      <c r="Z73" s="54">
        <f t="shared" si="24"/>
        <v>30.468198833823887</v>
      </c>
      <c r="AA73" s="54">
        <f t="shared" si="25"/>
        <v>28.485538593471542</v>
      </c>
      <c r="AB73" s="54">
        <f t="shared" si="26"/>
        <v>28.485538593471528</v>
      </c>
      <c r="AC73">
        <v>179</v>
      </c>
      <c r="AD73" s="2">
        <f t="shared" si="27"/>
        <v>158.82009741836043</v>
      </c>
      <c r="AE73" s="2">
        <f t="shared" si="28"/>
        <v>165.08624013930401</v>
      </c>
      <c r="AF73" s="2">
        <f t="shared" si="29"/>
        <v>165.08624013930398</v>
      </c>
      <c r="AG73">
        <v>19</v>
      </c>
      <c r="AH73" s="54">
        <f t="shared" si="30"/>
        <v>16.627041134429337</v>
      </c>
      <c r="AI73" s="54">
        <f t="shared" si="31"/>
        <v>15.559319390324246</v>
      </c>
      <c r="AJ73" s="54">
        <f t="shared" si="32"/>
        <v>15.559319390324246</v>
      </c>
      <c r="AK73">
        <v>139</v>
      </c>
      <c r="AL73" s="2">
        <f t="shared" si="33"/>
        <v>177.37821801370808</v>
      </c>
      <c r="AM73" s="2">
        <f t="shared" si="34"/>
        <v>153.82491560550551</v>
      </c>
      <c r="AN73" s="2">
        <f t="shared" si="35"/>
        <v>153.82491560550542</v>
      </c>
    </row>
    <row r="74" spans="1:40">
      <c r="A74" t="s">
        <v>77</v>
      </c>
      <c r="C74" t="s">
        <v>49</v>
      </c>
      <c r="E74" s="3">
        <v>11.4</v>
      </c>
      <c r="F74" s="3">
        <f t="shared" si="9"/>
        <v>10.780777183852191</v>
      </c>
      <c r="G74" s="3">
        <f t="shared" si="10"/>
        <v>10.543372727332155</v>
      </c>
      <c r="H74" s="3">
        <f t="shared" si="11"/>
        <v>10.543372727332155</v>
      </c>
      <c r="I74" s="3">
        <v>11.117568613335733</v>
      </c>
      <c r="J74" s="3">
        <f t="shared" si="12"/>
        <v>10.42794798230463</v>
      </c>
      <c r="K74" s="3">
        <f t="shared" si="13"/>
        <v>10.449294058563169</v>
      </c>
      <c r="L74" s="3">
        <f t="shared" si="14"/>
        <v>10.449294058563165</v>
      </c>
      <c r="M74">
        <v>121</v>
      </c>
      <c r="N74" s="2">
        <f t="shared" si="15"/>
        <v>130.83337687673938</v>
      </c>
      <c r="O74" s="2">
        <f t="shared" si="16"/>
        <v>63.3025575098128</v>
      </c>
      <c r="P74" s="2">
        <f t="shared" si="17"/>
        <v>63.302557509812857</v>
      </c>
      <c r="Q74">
        <v>11</v>
      </c>
      <c r="R74" s="2">
        <f t="shared" si="18"/>
        <v>10.323888495143532</v>
      </c>
      <c r="S74" s="2">
        <f t="shared" si="19"/>
        <v>7.0787358582518225</v>
      </c>
      <c r="T74" s="2">
        <f t="shared" si="20"/>
        <v>7.0787358582518252</v>
      </c>
      <c r="U74">
        <v>403</v>
      </c>
      <c r="V74" s="2">
        <f t="shared" si="21"/>
        <v>362.04650609869765</v>
      </c>
      <c r="W74" s="2">
        <f t="shared" si="22"/>
        <v>368.57569407964729</v>
      </c>
      <c r="X74" s="2">
        <f t="shared" si="23"/>
        <v>368.57569407964712</v>
      </c>
      <c r="Y74">
        <v>27.6</v>
      </c>
      <c r="Z74" s="54">
        <f t="shared" si="24"/>
        <v>30.895392733539882</v>
      </c>
      <c r="AA74" s="54">
        <f t="shared" si="25"/>
        <v>28.80245740914982</v>
      </c>
      <c r="AB74" s="54">
        <f t="shared" si="26"/>
        <v>28.802457409149806</v>
      </c>
      <c r="AC74">
        <v>179</v>
      </c>
      <c r="AD74" s="2">
        <f t="shared" si="27"/>
        <v>160.79931060245568</v>
      </c>
      <c r="AE74" s="2">
        <f t="shared" si="28"/>
        <v>167.18923618654699</v>
      </c>
      <c r="AF74" s="2">
        <f t="shared" si="29"/>
        <v>167.18923618654699</v>
      </c>
      <c r="AG74">
        <v>19</v>
      </c>
      <c r="AH74" s="54">
        <f t="shared" si="30"/>
        <v>21.466179526038673</v>
      </c>
      <c r="AI74" s="54">
        <f t="shared" si="31"/>
        <v>19.742476367604269</v>
      </c>
      <c r="AJ74" s="54">
        <f t="shared" si="32"/>
        <v>19.742476367604265</v>
      </c>
      <c r="AK74">
        <v>139</v>
      </c>
      <c r="AL74" s="2">
        <f t="shared" si="33"/>
        <v>139.36397830005566</v>
      </c>
      <c r="AM74" s="2">
        <f t="shared" si="34"/>
        <v>109.41742528026464</v>
      </c>
      <c r="AN74" s="2">
        <f t="shared" si="35"/>
        <v>109.41742528026458</v>
      </c>
    </row>
    <row r="75" spans="1:40">
      <c r="A75" t="s">
        <v>77</v>
      </c>
      <c r="C75" t="s">
        <v>49</v>
      </c>
      <c r="E75" s="3">
        <v>11.4</v>
      </c>
      <c r="F75" s="3">
        <f t="shared" si="9"/>
        <v>11.497382466406608</v>
      </c>
      <c r="G75" s="3">
        <f t="shared" si="10"/>
        <v>11.261715284470558</v>
      </c>
      <c r="H75" s="3">
        <f t="shared" si="11"/>
        <v>11.26171528447056</v>
      </c>
      <c r="I75" s="3">
        <v>11.117568613335733</v>
      </c>
      <c r="J75" s="3">
        <f t="shared" si="12"/>
        <v>10.731773337811001</v>
      </c>
      <c r="K75" s="3">
        <f t="shared" si="13"/>
        <v>10.637021612003299</v>
      </c>
      <c r="L75" s="3">
        <f t="shared" si="14"/>
        <v>10.637021612003295</v>
      </c>
      <c r="M75">
        <v>121</v>
      </c>
      <c r="N75" s="2">
        <f t="shared" si="15"/>
        <v>138.8756643746305</v>
      </c>
      <c r="O75" s="2">
        <f t="shared" si="16"/>
        <v>85.535142114221117</v>
      </c>
      <c r="P75" s="2">
        <f t="shared" si="17"/>
        <v>85.535142114221117</v>
      </c>
      <c r="Q75">
        <v>11</v>
      </c>
      <c r="R75" s="2">
        <f t="shared" si="18"/>
        <v>10.912107846863147</v>
      </c>
      <c r="S75" s="2">
        <f t="shared" si="19"/>
        <v>7.4204073853005825</v>
      </c>
      <c r="T75" s="2">
        <f t="shared" si="20"/>
        <v>7.4204073853005852</v>
      </c>
      <c r="U75">
        <v>403</v>
      </c>
      <c r="V75" s="2">
        <f t="shared" si="21"/>
        <v>368.93300753635731</v>
      </c>
      <c r="W75" s="2">
        <f t="shared" si="22"/>
        <v>376.00284501144256</v>
      </c>
      <c r="X75" s="2">
        <f t="shared" si="23"/>
        <v>376.00284501144245</v>
      </c>
      <c r="Y75">
        <v>27.6</v>
      </c>
      <c r="Z75" s="54">
        <f t="shared" si="24"/>
        <v>22.70530641860358</v>
      </c>
      <c r="AA75" s="54">
        <f t="shared" si="25"/>
        <v>22.726545611350087</v>
      </c>
      <c r="AB75" s="54">
        <f t="shared" si="26"/>
        <v>22.726545611350083</v>
      </c>
      <c r="AC75">
        <v>179</v>
      </c>
      <c r="AD75" s="2">
        <f t="shared" si="27"/>
        <v>160.92516594397469</v>
      </c>
      <c r="AE75" s="2">
        <f t="shared" si="28"/>
        <v>167.32296270366288</v>
      </c>
      <c r="AF75" s="2">
        <f t="shared" si="29"/>
        <v>167.32296270366288</v>
      </c>
      <c r="AG75">
        <v>19</v>
      </c>
      <c r="AH75" s="54">
        <f t="shared" si="30"/>
        <v>18.585049529147568</v>
      </c>
      <c r="AI75" s="54">
        <f t="shared" si="31"/>
        <v>17.251905097759341</v>
      </c>
      <c r="AJ75" s="54">
        <f t="shared" si="32"/>
        <v>17.251905097759341</v>
      </c>
      <c r="AK75">
        <v>139</v>
      </c>
      <c r="AL75" s="2">
        <f t="shared" si="33"/>
        <v>169.68451442502601</v>
      </c>
      <c r="AM75" s="2">
        <f t="shared" si="34"/>
        <v>144.83728175426299</v>
      </c>
      <c r="AN75" s="2">
        <f t="shared" si="35"/>
        <v>144.83728175426296</v>
      </c>
    </row>
    <row r="76" spans="1:40">
      <c r="A76" t="s">
        <v>77</v>
      </c>
      <c r="C76" t="s">
        <v>49</v>
      </c>
      <c r="E76" s="3">
        <v>11.4</v>
      </c>
      <c r="F76" s="3">
        <f t="shared" si="9"/>
        <v>10.930982774462807</v>
      </c>
      <c r="G76" s="3">
        <f t="shared" si="10"/>
        <v>10.693942463116262</v>
      </c>
      <c r="H76" s="3">
        <f t="shared" si="11"/>
        <v>10.693942463116262</v>
      </c>
      <c r="I76" s="3">
        <v>11.117568613335733</v>
      </c>
      <c r="J76" s="3">
        <f t="shared" si="12"/>
        <v>10.763939601913753</v>
      </c>
      <c r="K76" s="3">
        <f t="shared" si="13"/>
        <v>10.656896497209159</v>
      </c>
      <c r="L76" s="3">
        <f t="shared" si="14"/>
        <v>10.656896497209155</v>
      </c>
      <c r="M76">
        <v>121</v>
      </c>
      <c r="N76" s="2">
        <f t="shared" si="15"/>
        <v>149.69642866014928</v>
      </c>
      <c r="O76" s="2">
        <f t="shared" si="16"/>
        <v>115.44871552542287</v>
      </c>
      <c r="P76" s="2">
        <f t="shared" si="17"/>
        <v>115.44871552542281</v>
      </c>
      <c r="Q76">
        <v>11</v>
      </c>
      <c r="R76" s="2">
        <f t="shared" si="18"/>
        <v>8.5323113088012672</v>
      </c>
      <c r="S76" s="2">
        <f t="shared" si="19"/>
        <v>6.0380851022136852</v>
      </c>
      <c r="T76" s="2">
        <f t="shared" si="20"/>
        <v>6.0380851022136879</v>
      </c>
      <c r="U76">
        <v>403</v>
      </c>
      <c r="V76" s="2">
        <f t="shared" si="21"/>
        <v>367.05825302560697</v>
      </c>
      <c r="W76" s="2">
        <f t="shared" si="22"/>
        <v>373.98090617392756</v>
      </c>
      <c r="X76" s="2">
        <f t="shared" si="23"/>
        <v>373.98090617392739</v>
      </c>
      <c r="Y76">
        <v>27.6</v>
      </c>
      <c r="Z76" s="54">
        <f t="shared" si="24"/>
        <v>25.806346078158832</v>
      </c>
      <c r="AA76" s="54">
        <f t="shared" si="25"/>
        <v>25.027088331953045</v>
      </c>
      <c r="AB76" s="54">
        <f t="shared" si="26"/>
        <v>25.027088331953038</v>
      </c>
      <c r="AC76">
        <v>179</v>
      </c>
      <c r="AD76" s="2">
        <f t="shared" si="27"/>
        <v>163.84516501070956</v>
      </c>
      <c r="AE76" s="2">
        <f t="shared" si="28"/>
        <v>170.42558274714435</v>
      </c>
      <c r="AF76" s="2">
        <f t="shared" si="29"/>
        <v>170.42558274714435</v>
      </c>
      <c r="AG76">
        <v>19</v>
      </c>
      <c r="AH76" s="54">
        <f t="shared" si="30"/>
        <v>19.669411658114687</v>
      </c>
      <c r="AI76" s="54">
        <f t="shared" si="31"/>
        <v>18.189273827191045</v>
      </c>
      <c r="AJ76" s="54">
        <f t="shared" si="32"/>
        <v>18.189273827191045</v>
      </c>
      <c r="AK76">
        <v>139</v>
      </c>
      <c r="AL76" s="2">
        <f t="shared" si="33"/>
        <v>160.03350186018108</v>
      </c>
      <c r="AM76" s="2">
        <f t="shared" si="34"/>
        <v>133.56315789093054</v>
      </c>
      <c r="AN76" s="2">
        <f t="shared" si="35"/>
        <v>133.56315789093046</v>
      </c>
    </row>
    <row r="77" spans="1:40">
      <c r="A77" t="s">
        <v>77</v>
      </c>
      <c r="C77" t="s">
        <v>49</v>
      </c>
      <c r="E77" s="3">
        <v>11.4</v>
      </c>
      <c r="F77" s="3">
        <f t="shared" si="9"/>
        <v>11.278448351079078</v>
      </c>
      <c r="G77" s="3">
        <f t="shared" si="10"/>
        <v>11.042250404601676</v>
      </c>
      <c r="H77" s="3">
        <f t="shared" si="11"/>
        <v>11.042250404601678</v>
      </c>
      <c r="I77" s="3">
        <v>11.117568613335733</v>
      </c>
      <c r="J77" s="3">
        <f t="shared" si="12"/>
        <v>10.614720639665848</v>
      </c>
      <c r="K77" s="3">
        <f t="shared" si="13"/>
        <v>10.564697112918182</v>
      </c>
      <c r="L77" s="3">
        <f t="shared" si="14"/>
        <v>10.564697112918179</v>
      </c>
      <c r="M77">
        <v>121</v>
      </c>
      <c r="N77" s="2">
        <f t="shared" si="15"/>
        <v>135.29050715911399</v>
      </c>
      <c r="O77" s="2">
        <f t="shared" si="16"/>
        <v>75.624117280182702</v>
      </c>
      <c r="P77" s="2">
        <f t="shared" si="17"/>
        <v>75.624117280182702</v>
      </c>
      <c r="Q77">
        <v>11</v>
      </c>
      <c r="R77" s="2">
        <f t="shared" si="18"/>
        <v>13.022967627123247</v>
      </c>
      <c r="S77" s="2">
        <f t="shared" si="19"/>
        <v>8.6465157790466272</v>
      </c>
      <c r="T77" s="2">
        <f t="shared" si="20"/>
        <v>8.6465157790466289</v>
      </c>
      <c r="U77">
        <v>403</v>
      </c>
      <c r="V77" s="2">
        <f t="shared" si="21"/>
        <v>362.50312381595973</v>
      </c>
      <c r="W77" s="2">
        <f t="shared" si="22"/>
        <v>369.06816020848464</v>
      </c>
      <c r="X77" s="2">
        <f t="shared" si="23"/>
        <v>369.06816020848458</v>
      </c>
      <c r="Y77">
        <v>27.6</v>
      </c>
      <c r="Z77" s="54">
        <f t="shared" si="24"/>
        <v>29.924743856114482</v>
      </c>
      <c r="AA77" s="54">
        <f t="shared" si="25"/>
        <v>28.082370130568322</v>
      </c>
      <c r="AB77" s="54">
        <f t="shared" si="26"/>
        <v>28.082370130568314</v>
      </c>
      <c r="AC77">
        <v>179</v>
      </c>
      <c r="AD77" s="2">
        <f t="shared" si="27"/>
        <v>152.00896988183118</v>
      </c>
      <c r="AE77" s="2">
        <f t="shared" si="28"/>
        <v>157.84913480790601</v>
      </c>
      <c r="AF77" s="2">
        <f t="shared" si="29"/>
        <v>157.84913480790598</v>
      </c>
      <c r="AG77">
        <v>19</v>
      </c>
      <c r="AH77" s="54">
        <f t="shared" si="30"/>
        <v>25.999281922928358</v>
      </c>
      <c r="AI77" s="54">
        <f t="shared" si="31"/>
        <v>23.661082818941466</v>
      </c>
      <c r="AJ77" s="54">
        <f t="shared" si="32"/>
        <v>23.661082818941473</v>
      </c>
      <c r="AK77">
        <v>139</v>
      </c>
      <c r="AL77" s="2">
        <f t="shared" si="33"/>
        <v>142.98629120550774</v>
      </c>
      <c r="AM77" s="2">
        <f t="shared" si="34"/>
        <v>113.6489402734762</v>
      </c>
      <c r="AN77" s="2">
        <f t="shared" si="35"/>
        <v>113.64894027347617</v>
      </c>
    </row>
    <row r="78" spans="1:40">
      <c r="A78" t="s">
        <v>77</v>
      </c>
      <c r="C78" t="s">
        <v>49</v>
      </c>
      <c r="E78" s="3">
        <v>11.4</v>
      </c>
      <c r="F78" s="3">
        <f t="shared" si="9"/>
        <v>11.909163607611557</v>
      </c>
      <c r="G78" s="3">
        <f t="shared" si="10"/>
        <v>11.674494711521559</v>
      </c>
      <c r="H78" s="3">
        <f t="shared" si="11"/>
        <v>11.674494711521561</v>
      </c>
      <c r="I78" s="3">
        <v>11.117568613335733</v>
      </c>
      <c r="J78" s="3">
        <f t="shared" si="12"/>
        <v>11.745105093717811</v>
      </c>
      <c r="K78" s="3">
        <f t="shared" si="13"/>
        <v>11.263138846499835</v>
      </c>
      <c r="L78" s="3">
        <f t="shared" si="14"/>
        <v>11.263138846499832</v>
      </c>
      <c r="M78">
        <v>121</v>
      </c>
      <c r="N78" s="2">
        <f t="shared" si="15"/>
        <v>144.85644412806064</v>
      </c>
      <c r="O78" s="2">
        <f t="shared" si="16"/>
        <v>102.06877037649542</v>
      </c>
      <c r="P78" s="2">
        <f t="shared" si="17"/>
        <v>102.06877037649537</v>
      </c>
      <c r="Q78">
        <v>11</v>
      </c>
      <c r="R78" s="2">
        <f t="shared" si="18"/>
        <v>17.089127925768157</v>
      </c>
      <c r="S78" s="2">
        <f t="shared" si="19"/>
        <v>11.008374827718786</v>
      </c>
      <c r="T78" s="2">
        <f t="shared" si="20"/>
        <v>11.008374827718788</v>
      </c>
      <c r="U78">
        <v>403</v>
      </c>
      <c r="V78" s="2">
        <f t="shared" si="21"/>
        <v>395.61793312482189</v>
      </c>
      <c r="W78" s="2">
        <f t="shared" si="22"/>
        <v>404.78276639001228</v>
      </c>
      <c r="X78" s="2">
        <f t="shared" si="23"/>
        <v>404.78276639001211</v>
      </c>
      <c r="Y78">
        <v>27.6</v>
      </c>
      <c r="Z78" s="54">
        <f t="shared" si="24"/>
        <v>26.206572217309237</v>
      </c>
      <c r="AA78" s="54">
        <f t="shared" si="25"/>
        <v>25.324000797480668</v>
      </c>
      <c r="AB78" s="54">
        <f t="shared" si="26"/>
        <v>25.324000797480661</v>
      </c>
      <c r="AC78">
        <v>179</v>
      </c>
      <c r="AD78" s="2">
        <f t="shared" si="27"/>
        <v>170.8444063505078</v>
      </c>
      <c r="AE78" s="2">
        <f t="shared" si="28"/>
        <v>177.86256679190458</v>
      </c>
      <c r="AF78" s="2">
        <f t="shared" si="29"/>
        <v>177.86256679190458</v>
      </c>
      <c r="AG78">
        <v>19</v>
      </c>
      <c r="AH78" s="54">
        <f t="shared" si="30"/>
        <v>17.958709032510374</v>
      </c>
      <c r="AI78" s="54">
        <f t="shared" si="31"/>
        <v>16.710469741580251</v>
      </c>
      <c r="AJ78" s="54">
        <f t="shared" si="32"/>
        <v>16.710469741580251</v>
      </c>
      <c r="AK78">
        <v>139</v>
      </c>
      <c r="AL78" s="2">
        <f t="shared" si="33"/>
        <v>155.04085620916621</v>
      </c>
      <c r="AM78" s="2">
        <f t="shared" si="34"/>
        <v>127.73084702229639</v>
      </c>
      <c r="AN78" s="2">
        <f t="shared" si="35"/>
        <v>127.73084702229633</v>
      </c>
    </row>
    <row r="79" spans="1:40">
      <c r="A79" t="s">
        <v>77</v>
      </c>
      <c r="C79" t="s">
        <v>49</v>
      </c>
      <c r="E79" s="3">
        <v>11.4</v>
      </c>
      <c r="F79" s="3">
        <f t="shared" si="9"/>
        <v>12.119733119360593</v>
      </c>
      <c r="G79" s="3">
        <f t="shared" si="10"/>
        <v>11.885574709405473</v>
      </c>
      <c r="H79" s="3">
        <f t="shared" si="11"/>
        <v>11.885574709405477</v>
      </c>
      <c r="I79" s="3">
        <v>11.117568613335733</v>
      </c>
      <c r="J79" s="3">
        <f t="shared" si="12"/>
        <v>11.555175345891287</v>
      </c>
      <c r="K79" s="3">
        <f t="shared" si="13"/>
        <v>11.1457850896827</v>
      </c>
      <c r="L79" s="3">
        <f t="shared" si="14"/>
        <v>11.145785089682697</v>
      </c>
      <c r="M79">
        <v>121</v>
      </c>
      <c r="N79" s="2">
        <f t="shared" si="15"/>
        <v>147.15519597037476</v>
      </c>
      <c r="O79" s="2">
        <f t="shared" si="16"/>
        <v>108.42357861136509</v>
      </c>
      <c r="P79" s="2">
        <f t="shared" si="17"/>
        <v>108.42357861136497</v>
      </c>
      <c r="Q79">
        <v>11</v>
      </c>
      <c r="R79" s="2">
        <f t="shared" si="18"/>
        <v>11.151428885715532</v>
      </c>
      <c r="S79" s="2">
        <f t="shared" si="19"/>
        <v>7.5594187669570063</v>
      </c>
      <c r="T79" s="2">
        <f t="shared" si="20"/>
        <v>7.5594187669570099</v>
      </c>
      <c r="U79">
        <v>403</v>
      </c>
      <c r="V79" s="2">
        <f t="shared" si="21"/>
        <v>408.71533953591393</v>
      </c>
      <c r="W79" s="2">
        <f t="shared" si="22"/>
        <v>418.90843166589178</v>
      </c>
      <c r="X79" s="2">
        <f t="shared" si="23"/>
        <v>418.90843166589167</v>
      </c>
      <c r="Y79">
        <v>27.6</v>
      </c>
      <c r="Z79" s="54">
        <f t="shared" si="24"/>
        <v>32.758985151124634</v>
      </c>
      <c r="AA79" s="54">
        <f t="shared" si="25"/>
        <v>30.184985348524947</v>
      </c>
      <c r="AB79" s="54">
        <f t="shared" si="26"/>
        <v>30.18498534852494</v>
      </c>
      <c r="AC79">
        <v>179</v>
      </c>
      <c r="AD79" s="2">
        <f t="shared" si="27"/>
        <v>171.06080469975191</v>
      </c>
      <c r="AE79" s="2">
        <f t="shared" si="28"/>
        <v>178.09249900777061</v>
      </c>
      <c r="AF79" s="2">
        <f t="shared" si="29"/>
        <v>178.09249900777061</v>
      </c>
      <c r="AG79">
        <v>19</v>
      </c>
      <c r="AH79" s="54">
        <f t="shared" si="30"/>
        <v>21.803563574394982</v>
      </c>
      <c r="AI79" s="54">
        <f t="shared" si="31"/>
        <v>20.034125483974194</v>
      </c>
      <c r="AJ79" s="54">
        <f t="shared" si="32"/>
        <v>20.034125483974201</v>
      </c>
      <c r="AK79">
        <v>139</v>
      </c>
      <c r="AL79" s="2">
        <f t="shared" si="33"/>
        <v>155.26383176698153</v>
      </c>
      <c r="AM79" s="2">
        <f t="shared" si="34"/>
        <v>127.99132270196367</v>
      </c>
      <c r="AN79" s="2">
        <f t="shared" si="35"/>
        <v>127.99132270196367</v>
      </c>
    </row>
    <row r="80" spans="1:40">
      <c r="A80" t="s">
        <v>77</v>
      </c>
      <c r="C80" t="s">
        <v>49</v>
      </c>
      <c r="E80" s="3">
        <v>11.4</v>
      </c>
      <c r="F80" s="3">
        <f t="shared" si="9"/>
        <v>11.174284001588404</v>
      </c>
      <c r="G80" s="3">
        <f t="shared" si="10"/>
        <v>10.937833528257888</v>
      </c>
      <c r="H80" s="3">
        <f t="shared" si="11"/>
        <v>10.937833528257888</v>
      </c>
      <c r="I80" s="3">
        <v>11.117568613335733</v>
      </c>
      <c r="J80" s="3">
        <f t="shared" si="12"/>
        <v>11.247081274938449</v>
      </c>
      <c r="K80" s="3">
        <f t="shared" si="13"/>
        <v>10.955419983146445</v>
      </c>
      <c r="L80" s="3">
        <f t="shared" si="14"/>
        <v>10.955419983146442</v>
      </c>
      <c r="M80">
        <v>121</v>
      </c>
      <c r="N80" s="2">
        <f t="shared" si="15"/>
        <v>144.78900040426052</v>
      </c>
      <c r="O80" s="2">
        <f t="shared" si="16"/>
        <v>101.88232487876661</v>
      </c>
      <c r="P80" s="2">
        <f t="shared" si="17"/>
        <v>101.88232487876661</v>
      </c>
      <c r="Q80">
        <v>11</v>
      </c>
      <c r="R80" s="2">
        <f t="shared" si="18"/>
        <v>10.491082388536674</v>
      </c>
      <c r="S80" s="2">
        <f t="shared" si="19"/>
        <v>7.1758516581687424</v>
      </c>
      <c r="T80" s="2">
        <f t="shared" si="20"/>
        <v>7.175851658168745</v>
      </c>
      <c r="U80">
        <v>403</v>
      </c>
      <c r="V80" s="2">
        <f t="shared" si="21"/>
        <v>398.34731470550093</v>
      </c>
      <c r="W80" s="2">
        <f t="shared" si="22"/>
        <v>407.72642786074221</v>
      </c>
      <c r="X80" s="2">
        <f t="shared" si="23"/>
        <v>407.72642786074209</v>
      </c>
      <c r="Y80">
        <v>27.6</v>
      </c>
      <c r="Z80" s="54">
        <f t="shared" si="24"/>
        <v>31.475107253282868</v>
      </c>
      <c r="AA80" s="54">
        <f t="shared" si="25"/>
        <v>29.232525439499948</v>
      </c>
      <c r="AB80" s="54">
        <f t="shared" si="26"/>
        <v>29.232525439499941</v>
      </c>
      <c r="AC80">
        <v>179</v>
      </c>
      <c r="AD80" s="2">
        <f t="shared" si="27"/>
        <v>165.12178100495464</v>
      </c>
      <c r="AE80" s="2">
        <f t="shared" si="28"/>
        <v>171.7820401572499</v>
      </c>
      <c r="AF80" s="2">
        <f t="shared" si="29"/>
        <v>171.7820401572499</v>
      </c>
      <c r="AG80">
        <v>19</v>
      </c>
      <c r="AH80" s="54">
        <f t="shared" si="30"/>
        <v>19.776948270401476</v>
      </c>
      <c r="AI80" s="54">
        <f t="shared" si="31"/>
        <v>18.282233047117579</v>
      </c>
      <c r="AJ80" s="54">
        <f t="shared" si="32"/>
        <v>18.282233047117579</v>
      </c>
      <c r="AK80">
        <v>139</v>
      </c>
      <c r="AL80" s="2">
        <f t="shared" si="33"/>
        <v>153.88182994588439</v>
      </c>
      <c r="AM80" s="2">
        <f t="shared" si="34"/>
        <v>126.37689524104053</v>
      </c>
      <c r="AN80" s="2">
        <f t="shared" si="35"/>
        <v>126.37689524104047</v>
      </c>
    </row>
    <row r="81" spans="1:56">
      <c r="A81" t="s">
        <v>77</v>
      </c>
      <c r="C81" t="s">
        <v>49</v>
      </c>
      <c r="E81" s="3">
        <v>11.4</v>
      </c>
      <c r="F81" s="3">
        <f t="shared" si="9"/>
        <v>11.037397198833137</v>
      </c>
      <c r="G81" s="3">
        <f t="shared" si="10"/>
        <v>10.800614869222603</v>
      </c>
      <c r="H81" s="3">
        <f t="shared" si="11"/>
        <v>10.800614869222604</v>
      </c>
      <c r="I81" s="3">
        <v>11.117568613335733</v>
      </c>
      <c r="J81" s="3">
        <f t="shared" si="12"/>
        <v>11.01543535934832</v>
      </c>
      <c r="K81" s="3">
        <f t="shared" si="13"/>
        <v>10.812290648448037</v>
      </c>
      <c r="L81" s="3">
        <f t="shared" si="14"/>
        <v>10.812290648448036</v>
      </c>
      <c r="M81">
        <v>121</v>
      </c>
      <c r="N81" s="2">
        <f t="shared" si="15"/>
        <v>139.16554211527176</v>
      </c>
      <c r="O81" s="2">
        <f t="shared" si="16"/>
        <v>86.336497623512685</v>
      </c>
      <c r="P81" s="2">
        <f t="shared" si="17"/>
        <v>86.336497623512685</v>
      </c>
      <c r="Q81">
        <v>11</v>
      </c>
      <c r="R81" s="2">
        <f t="shared" si="18"/>
        <v>13.789976569194859</v>
      </c>
      <c r="S81" s="2">
        <f t="shared" si="19"/>
        <v>9.0920385516849844</v>
      </c>
      <c r="T81" s="2">
        <f t="shared" si="20"/>
        <v>9.0920385516849898</v>
      </c>
      <c r="U81">
        <v>403</v>
      </c>
      <c r="V81" s="2">
        <f t="shared" si="21"/>
        <v>383.92041742539379</v>
      </c>
      <c r="W81" s="2">
        <f t="shared" si="22"/>
        <v>392.16689526689191</v>
      </c>
      <c r="X81" s="2">
        <f t="shared" si="23"/>
        <v>392.16689526689186</v>
      </c>
      <c r="Y81">
        <v>27.6</v>
      </c>
      <c r="Z81" s="54">
        <f t="shared" si="24"/>
        <v>31.565810376157835</v>
      </c>
      <c r="AA81" s="54">
        <f t="shared" si="25"/>
        <v>29.299814617315846</v>
      </c>
      <c r="AB81" s="54">
        <f t="shared" si="26"/>
        <v>29.299814617315839</v>
      </c>
      <c r="AC81">
        <v>179</v>
      </c>
      <c r="AD81" s="2">
        <f t="shared" si="27"/>
        <v>169.63140161745744</v>
      </c>
      <c r="AE81" s="2">
        <f t="shared" si="28"/>
        <v>176.57369898352948</v>
      </c>
      <c r="AF81" s="2">
        <f t="shared" si="29"/>
        <v>176.57369898352951</v>
      </c>
      <c r="AG81">
        <v>19</v>
      </c>
      <c r="AH81" s="54">
        <f t="shared" si="30"/>
        <v>21.679861092700282</v>
      </c>
      <c r="AI81" s="54">
        <f t="shared" si="31"/>
        <v>19.927191799187398</v>
      </c>
      <c r="AJ81" s="54">
        <f t="shared" si="32"/>
        <v>19.927191799187405</v>
      </c>
      <c r="AK81">
        <v>139</v>
      </c>
      <c r="AL81" s="2">
        <f t="shared" si="33"/>
        <v>162.42571369783644</v>
      </c>
      <c r="AM81" s="2">
        <f t="shared" si="34"/>
        <v>136.35769290825075</v>
      </c>
      <c r="AN81" s="2">
        <f t="shared" si="35"/>
        <v>136.35769290825073</v>
      </c>
    </row>
    <row r="82" spans="1:56">
      <c r="A82" t="s">
        <v>77</v>
      </c>
      <c r="C82" t="s">
        <v>49</v>
      </c>
      <c r="E82" s="3">
        <v>11.4</v>
      </c>
      <c r="F82" s="3">
        <f t="shared" si="9"/>
        <v>11.770757211536116</v>
      </c>
      <c r="G82" s="3">
        <f t="shared" si="10"/>
        <v>11.535752775198208</v>
      </c>
      <c r="H82" s="3">
        <f t="shared" si="11"/>
        <v>11.53575277519821</v>
      </c>
      <c r="I82" s="3">
        <v>11.117568613335733</v>
      </c>
      <c r="J82" s="3">
        <f t="shared" si="12"/>
        <v>11.621873472865515</v>
      </c>
      <c r="K82" s="3">
        <f t="shared" si="13"/>
        <v>11.186996515816119</v>
      </c>
      <c r="L82" s="3">
        <f t="shared" si="14"/>
        <v>11.186996515816118</v>
      </c>
      <c r="M82">
        <v>121</v>
      </c>
      <c r="N82" s="2">
        <f t="shared" si="15"/>
        <v>150.16728945294753</v>
      </c>
      <c r="O82" s="2">
        <f t="shared" si="16"/>
        <v>116.75039149951988</v>
      </c>
      <c r="P82" s="2">
        <f t="shared" si="17"/>
        <v>116.75039149951976</v>
      </c>
      <c r="Q82">
        <v>11</v>
      </c>
      <c r="R82" s="2">
        <f t="shared" si="18"/>
        <v>18.285904800570307</v>
      </c>
      <c r="S82" s="2">
        <f t="shared" si="19"/>
        <v>11.70353145790256</v>
      </c>
      <c r="T82" s="2">
        <f t="shared" si="20"/>
        <v>11.703531457902566</v>
      </c>
      <c r="U82">
        <v>403</v>
      </c>
      <c r="V82" s="2">
        <f t="shared" si="21"/>
        <v>406.71978411214502</v>
      </c>
      <c r="W82" s="2">
        <f t="shared" si="22"/>
        <v>416.75620800642338</v>
      </c>
      <c r="X82" s="2">
        <f t="shared" si="23"/>
        <v>416.75620800642326</v>
      </c>
      <c r="Y82">
        <v>27.6</v>
      </c>
      <c r="Z82" s="54">
        <f t="shared" si="24"/>
        <v>29.708566187549849</v>
      </c>
      <c r="AA82" s="54">
        <f t="shared" si="25"/>
        <v>27.921996186223279</v>
      </c>
      <c r="AB82" s="54">
        <f t="shared" si="26"/>
        <v>27.921996186223275</v>
      </c>
      <c r="AC82">
        <v>179</v>
      </c>
      <c r="AD82" s="2">
        <f t="shared" si="27"/>
        <v>171.09940977530169</v>
      </c>
      <c r="AE82" s="2">
        <f t="shared" si="28"/>
        <v>178.13351850073735</v>
      </c>
      <c r="AF82" s="2">
        <f t="shared" si="29"/>
        <v>178.13351850073741</v>
      </c>
      <c r="AG82">
        <v>19</v>
      </c>
      <c r="AH82" s="54">
        <f t="shared" si="30"/>
        <v>20.841175738663644</v>
      </c>
      <c r="AI82" s="54">
        <f t="shared" si="31"/>
        <v>19.202196519745897</v>
      </c>
      <c r="AJ82" s="54">
        <f t="shared" si="32"/>
        <v>19.2021965197459</v>
      </c>
      <c r="AK82">
        <v>139</v>
      </c>
      <c r="AL82" s="2">
        <f t="shared" si="33"/>
        <v>149.15467008546085</v>
      </c>
      <c r="AM82" s="2">
        <f t="shared" si="34"/>
        <v>120.8547196734404</v>
      </c>
      <c r="AN82" s="2">
        <f t="shared" si="35"/>
        <v>120.85471967344037</v>
      </c>
    </row>
    <row r="83" spans="1:56">
      <c r="A83" t="s">
        <v>78</v>
      </c>
      <c r="C83" t="s">
        <v>47</v>
      </c>
      <c r="E83" s="3">
        <v>6.95</v>
      </c>
      <c r="F83" s="3">
        <f t="shared" si="9"/>
        <v>7.4743896425455141</v>
      </c>
      <c r="G83" s="3">
        <f t="shared" si="10"/>
        <v>7.2289694719634117</v>
      </c>
      <c r="H83" s="3">
        <f t="shared" si="11"/>
        <v>7.2289694719634161</v>
      </c>
      <c r="I83" s="3">
        <v>12.110450823360029</v>
      </c>
      <c r="J83" s="3">
        <f t="shared" si="12"/>
        <v>12.876522695845265</v>
      </c>
      <c r="K83" s="3">
        <f t="shared" si="13"/>
        <v>11.962218941419795</v>
      </c>
      <c r="L83" s="3">
        <f t="shared" si="14"/>
        <v>11.962218941419795</v>
      </c>
      <c r="M83">
        <v>13</v>
      </c>
      <c r="N83" s="2">
        <f t="shared" si="15"/>
        <v>144.12313172519958</v>
      </c>
      <c r="O83" s="2">
        <f t="shared" si="16"/>
        <v>100.04155734259859</v>
      </c>
      <c r="P83" s="2">
        <f t="shared" si="17"/>
        <v>100.04155734259865</v>
      </c>
      <c r="Q83">
        <v>47.2</v>
      </c>
      <c r="R83" s="2">
        <f t="shared" si="18"/>
        <v>45.707142452961833</v>
      </c>
      <c r="S83" s="2">
        <f t="shared" si="19"/>
        <v>27.631358576935302</v>
      </c>
      <c r="T83" s="2">
        <f t="shared" si="20"/>
        <v>27.631358576935309</v>
      </c>
      <c r="U83">
        <v>330</v>
      </c>
      <c r="V83" s="2">
        <f t="shared" si="21"/>
        <v>342.82264003333069</v>
      </c>
      <c r="W83" s="2">
        <f t="shared" si="22"/>
        <v>347.84258946148861</v>
      </c>
      <c r="X83" s="2">
        <f t="shared" si="23"/>
        <v>347.84258946148861</v>
      </c>
      <c r="Y83">
        <v>38</v>
      </c>
      <c r="Z83" s="54">
        <f t="shared" si="24"/>
        <v>44.131099571478408</v>
      </c>
      <c r="AA83" s="54">
        <f t="shared" si="25"/>
        <v>38.621522097416744</v>
      </c>
      <c r="AB83" s="54">
        <f t="shared" si="26"/>
        <v>38.621522097416744</v>
      </c>
      <c r="AC83">
        <v>190</v>
      </c>
      <c r="AD83" s="2">
        <f t="shared" si="27"/>
        <v>179.09693078817867</v>
      </c>
      <c r="AE83" s="2">
        <f t="shared" si="28"/>
        <v>186.63121607721718</v>
      </c>
      <c r="AF83" s="2">
        <f t="shared" si="29"/>
        <v>186.6312160772172</v>
      </c>
      <c r="AG83">
        <v>14</v>
      </c>
      <c r="AH83" s="54">
        <f t="shared" si="30"/>
        <v>12.70360495325613</v>
      </c>
      <c r="AI83" s="54">
        <f t="shared" si="31"/>
        <v>12.167734337777448</v>
      </c>
      <c r="AJ83" s="54">
        <f t="shared" si="32"/>
        <v>12.16773433777745</v>
      </c>
      <c r="AK83">
        <v>681</v>
      </c>
      <c r="AL83" s="2">
        <f t="shared" si="33"/>
        <v>631.56269393182356</v>
      </c>
      <c r="AM83" s="2">
        <f t="shared" si="34"/>
        <v>684.3943251776966</v>
      </c>
      <c r="AN83" s="2">
        <f t="shared" si="35"/>
        <v>684.39432517769683</v>
      </c>
    </row>
    <row r="84" spans="1:56">
      <c r="A84" t="s">
        <v>78</v>
      </c>
      <c r="C84" t="s">
        <v>47</v>
      </c>
      <c r="E84" s="3">
        <v>6.95</v>
      </c>
      <c r="F84" s="3">
        <f t="shared" si="9"/>
        <v>7.2095754803080183</v>
      </c>
      <c r="G84" s="3">
        <f t="shared" si="10"/>
        <v>6.9635133176491966</v>
      </c>
      <c r="H84" s="3">
        <f t="shared" si="11"/>
        <v>6.9635133176491992</v>
      </c>
      <c r="I84" s="3">
        <v>12.110450823360029</v>
      </c>
      <c r="J84" s="3">
        <f t="shared" si="12"/>
        <v>13.305326080828989</v>
      </c>
      <c r="K84" s="3">
        <f t="shared" si="13"/>
        <v>12.227167896175985</v>
      </c>
      <c r="L84" s="3">
        <f t="shared" si="14"/>
        <v>12.227167896175981</v>
      </c>
      <c r="M84">
        <v>13</v>
      </c>
      <c r="N84" s="2">
        <f t="shared" si="15"/>
        <v>143.20238838195317</v>
      </c>
      <c r="O84" s="2">
        <f t="shared" si="16"/>
        <v>97.496198912793716</v>
      </c>
      <c r="P84" s="2">
        <f t="shared" si="17"/>
        <v>97.496198912793659</v>
      </c>
      <c r="Q84">
        <v>47.2</v>
      </c>
      <c r="R84" s="2">
        <f t="shared" si="18"/>
        <v>44.492664232401246</v>
      </c>
      <c r="S84" s="2">
        <f t="shared" si="19"/>
        <v>26.925919990167777</v>
      </c>
      <c r="T84" s="2">
        <f t="shared" si="20"/>
        <v>26.925919990167774</v>
      </c>
      <c r="U84">
        <v>330</v>
      </c>
      <c r="V84" s="2">
        <f t="shared" si="21"/>
        <v>346.29308338092272</v>
      </c>
      <c r="W84" s="2">
        <f t="shared" si="22"/>
        <v>351.58549241099712</v>
      </c>
      <c r="X84" s="2">
        <f t="shared" si="23"/>
        <v>351.58549241099701</v>
      </c>
      <c r="Y84">
        <v>38</v>
      </c>
      <c r="Z84" s="54">
        <f t="shared" si="24"/>
        <v>42.10445248114226</v>
      </c>
      <c r="AA84" s="54">
        <f t="shared" si="25"/>
        <v>37.118030132540468</v>
      </c>
      <c r="AB84" s="54">
        <f t="shared" si="26"/>
        <v>37.118030132540454</v>
      </c>
      <c r="AC84">
        <v>190</v>
      </c>
      <c r="AD84" s="2">
        <f t="shared" si="27"/>
        <v>200.00226522398694</v>
      </c>
      <c r="AE84" s="2">
        <f t="shared" si="28"/>
        <v>208.84400044935379</v>
      </c>
      <c r="AF84" s="2">
        <f t="shared" si="29"/>
        <v>208.84400044935376</v>
      </c>
      <c r="AG84">
        <v>14</v>
      </c>
      <c r="AH84" s="54">
        <f t="shared" si="30"/>
        <v>17.263953296071165</v>
      </c>
      <c r="AI84" s="54">
        <f t="shared" si="31"/>
        <v>16.109893343221771</v>
      </c>
      <c r="AJ84" s="54">
        <f t="shared" si="32"/>
        <v>16.109893343221767</v>
      </c>
      <c r="AK84">
        <v>681</v>
      </c>
      <c r="AL84" s="2">
        <f t="shared" si="33"/>
        <v>648.12714436947283</v>
      </c>
      <c r="AM84" s="2">
        <f t="shared" si="34"/>
        <v>703.74459176447431</v>
      </c>
      <c r="AN84" s="2">
        <f t="shared" si="35"/>
        <v>703.74459176447419</v>
      </c>
    </row>
    <row r="85" spans="1:56">
      <c r="A85" t="s">
        <v>78</v>
      </c>
      <c r="C85" t="s">
        <v>47</v>
      </c>
      <c r="E85" s="3">
        <v>6.95</v>
      </c>
      <c r="F85" s="3">
        <f t="shared" si="9"/>
        <v>7.5278356321619393</v>
      </c>
      <c r="G85" s="3">
        <f t="shared" si="10"/>
        <v>7.282545031318767</v>
      </c>
      <c r="H85" s="3">
        <f t="shared" si="11"/>
        <v>7.2825450313187714</v>
      </c>
      <c r="I85" s="3">
        <v>12.110450823360029</v>
      </c>
      <c r="J85" s="3">
        <f t="shared" si="12"/>
        <v>13.464879827328952</v>
      </c>
      <c r="K85" s="3">
        <f t="shared" si="13"/>
        <v>12.325752935014247</v>
      </c>
      <c r="L85" s="3">
        <f t="shared" si="14"/>
        <v>12.325752935014243</v>
      </c>
      <c r="M85">
        <v>13</v>
      </c>
      <c r="N85" s="2">
        <f t="shared" si="15"/>
        <v>151.8186670691218</v>
      </c>
      <c r="O85" s="2">
        <f t="shared" si="16"/>
        <v>121.31555937931131</v>
      </c>
      <c r="P85" s="2">
        <f t="shared" si="17"/>
        <v>121.3155593793112</v>
      </c>
      <c r="Q85">
        <v>47.2</v>
      </c>
      <c r="R85" s="2">
        <f t="shared" si="18"/>
        <v>44.828897470813985</v>
      </c>
      <c r="S85" s="2">
        <f t="shared" si="19"/>
        <v>27.121223534121548</v>
      </c>
      <c r="T85" s="2">
        <f t="shared" si="20"/>
        <v>27.121223534121551</v>
      </c>
      <c r="U85">
        <v>330</v>
      </c>
      <c r="V85" s="2">
        <f t="shared" si="21"/>
        <v>333.14759115562282</v>
      </c>
      <c r="W85" s="2">
        <f t="shared" si="22"/>
        <v>337.40796617160322</v>
      </c>
      <c r="X85" s="2">
        <f t="shared" si="23"/>
        <v>337.40796617160316</v>
      </c>
      <c r="Y85">
        <v>38</v>
      </c>
      <c r="Z85" s="54">
        <f t="shared" si="24"/>
        <v>44.257795879636532</v>
      </c>
      <c r="AA85" s="54">
        <f t="shared" si="25"/>
        <v>38.715513242793534</v>
      </c>
      <c r="AB85" s="54">
        <f t="shared" si="26"/>
        <v>38.71551324279352</v>
      </c>
      <c r="AC85">
        <v>190</v>
      </c>
      <c r="AD85" s="2">
        <f t="shared" si="27"/>
        <v>191.13366052275146</v>
      </c>
      <c r="AE85" s="2">
        <f t="shared" si="28"/>
        <v>199.42074034724175</v>
      </c>
      <c r="AF85" s="2">
        <f t="shared" si="29"/>
        <v>199.42074034724175</v>
      </c>
      <c r="AG85">
        <v>14</v>
      </c>
      <c r="AH85" s="54">
        <f t="shared" si="30"/>
        <v>15.683263921313651</v>
      </c>
      <c r="AI85" s="54">
        <f t="shared" si="31"/>
        <v>14.743478239575547</v>
      </c>
      <c r="AJ85" s="54">
        <f t="shared" si="32"/>
        <v>14.743478239575545</v>
      </c>
      <c r="AK85">
        <v>681</v>
      </c>
      <c r="AL85" s="2">
        <f t="shared" si="33"/>
        <v>642.92340209365091</v>
      </c>
      <c r="AM85" s="2">
        <f t="shared" si="34"/>
        <v>697.66568195306445</v>
      </c>
      <c r="AN85" s="2">
        <f t="shared" si="35"/>
        <v>697.66568195306445</v>
      </c>
    </row>
    <row r="86" spans="1:56">
      <c r="A86" t="s">
        <v>78</v>
      </c>
      <c r="C86" t="s">
        <v>47</v>
      </c>
      <c r="E86" s="3">
        <v>6.95</v>
      </c>
      <c r="F86" s="3">
        <f t="shared" si="9"/>
        <v>6.8883813428646246</v>
      </c>
      <c r="G86" s="3">
        <f t="shared" si="10"/>
        <v>6.6415405054945076</v>
      </c>
      <c r="H86" s="3">
        <f t="shared" si="11"/>
        <v>6.6415405054945102</v>
      </c>
      <c r="I86" s="3">
        <v>12.110450823360029</v>
      </c>
      <c r="J86" s="3">
        <f t="shared" si="12"/>
        <v>12.481321022379349</v>
      </c>
      <c r="K86" s="3">
        <f t="shared" si="13"/>
        <v>11.718031805847939</v>
      </c>
      <c r="L86" s="3">
        <f t="shared" si="14"/>
        <v>11.718031805847939</v>
      </c>
      <c r="M86">
        <v>13</v>
      </c>
      <c r="N86" s="2">
        <f t="shared" si="15"/>
        <v>138.30603174023625</v>
      </c>
      <c r="O86" s="2">
        <f t="shared" si="16"/>
        <v>83.960415304103606</v>
      </c>
      <c r="P86" s="2">
        <f t="shared" si="17"/>
        <v>83.960415304103606</v>
      </c>
      <c r="Q86">
        <v>47.2</v>
      </c>
      <c r="R86" s="2">
        <f t="shared" si="18"/>
        <v>39.245886859883868</v>
      </c>
      <c r="S86" s="2">
        <f t="shared" si="19"/>
        <v>23.878290850269302</v>
      </c>
      <c r="T86" s="2">
        <f t="shared" si="20"/>
        <v>23.878290850269305</v>
      </c>
      <c r="U86">
        <v>330</v>
      </c>
      <c r="V86" s="2">
        <f t="shared" si="21"/>
        <v>322.31143603024066</v>
      </c>
      <c r="W86" s="2">
        <f t="shared" si="22"/>
        <v>325.72107982370585</v>
      </c>
      <c r="X86" s="2">
        <f t="shared" si="23"/>
        <v>325.72107982370579</v>
      </c>
      <c r="Y86">
        <v>38</v>
      </c>
      <c r="Z86" s="54">
        <f t="shared" si="24"/>
        <v>41.920455669594105</v>
      </c>
      <c r="AA86" s="54">
        <f t="shared" si="25"/>
        <v>36.981529935222142</v>
      </c>
      <c r="AB86" s="54">
        <f t="shared" si="26"/>
        <v>36.981529935222127</v>
      </c>
      <c r="AC86">
        <v>190</v>
      </c>
      <c r="AD86" s="2">
        <f t="shared" si="27"/>
        <v>175.85516279545357</v>
      </c>
      <c r="AE86" s="2">
        <f t="shared" si="28"/>
        <v>183.18670321242632</v>
      </c>
      <c r="AF86" s="2">
        <f t="shared" si="29"/>
        <v>183.18670321242632</v>
      </c>
      <c r="AG86">
        <v>14</v>
      </c>
      <c r="AH86" s="54">
        <f t="shared" si="30"/>
        <v>13.440266455262293</v>
      </c>
      <c r="AI86" s="54">
        <f t="shared" si="31"/>
        <v>12.804535861650757</v>
      </c>
      <c r="AJ86" s="54">
        <f t="shared" si="32"/>
        <v>12.804535861650757</v>
      </c>
      <c r="AK86">
        <v>681</v>
      </c>
      <c r="AL86" s="2">
        <f t="shared" si="33"/>
        <v>597.72864782301644</v>
      </c>
      <c r="AM86" s="2">
        <f t="shared" si="34"/>
        <v>644.87005515261444</v>
      </c>
      <c r="AN86" s="2">
        <f t="shared" si="35"/>
        <v>644.87005515261444</v>
      </c>
    </row>
    <row r="87" spans="1:56">
      <c r="A87" t="s">
        <v>78</v>
      </c>
      <c r="C87" t="s">
        <v>47</v>
      </c>
      <c r="E87" s="3">
        <v>6.95</v>
      </c>
      <c r="F87" s="3">
        <f t="shared" si="9"/>
        <v>7.5465248329309098</v>
      </c>
      <c r="G87" s="3">
        <f t="shared" si="10"/>
        <v>7.3012795405361697</v>
      </c>
      <c r="H87" s="3">
        <f t="shared" si="11"/>
        <v>7.3012795405361732</v>
      </c>
      <c r="I87" s="3">
        <v>12.110450823360029</v>
      </c>
      <c r="J87" s="3">
        <f t="shared" si="12"/>
        <v>13.061386610069116</v>
      </c>
      <c r="K87" s="3">
        <f t="shared" si="13"/>
        <v>12.076442621924571</v>
      </c>
      <c r="L87" s="3">
        <f t="shared" si="14"/>
        <v>12.076442621924567</v>
      </c>
      <c r="M87">
        <v>13</v>
      </c>
      <c r="N87" s="2">
        <f t="shared" si="15"/>
        <v>141.67905406776575</v>
      </c>
      <c r="O87" s="2">
        <f t="shared" si="16"/>
        <v>93.285001659543184</v>
      </c>
      <c r="P87" s="2">
        <f t="shared" si="17"/>
        <v>93.285001659543127</v>
      </c>
      <c r="Q87">
        <v>47.2</v>
      </c>
      <c r="R87" s="2">
        <f t="shared" si="18"/>
        <v>42.719755744732154</v>
      </c>
      <c r="S87" s="2">
        <f t="shared" si="19"/>
        <v>25.896113084752759</v>
      </c>
      <c r="T87" s="2">
        <f t="shared" si="20"/>
        <v>25.896113084752759</v>
      </c>
      <c r="U87">
        <v>330</v>
      </c>
      <c r="V87" s="2">
        <f t="shared" si="21"/>
        <v>346.46721824403005</v>
      </c>
      <c r="W87" s="2">
        <f t="shared" si="22"/>
        <v>351.77329835607583</v>
      </c>
      <c r="X87" s="2">
        <f t="shared" si="23"/>
        <v>351.77329835607571</v>
      </c>
      <c r="Y87">
        <v>38</v>
      </c>
      <c r="Z87" s="54">
        <f t="shared" si="24"/>
        <v>47.712618760809804</v>
      </c>
      <c r="AA87" s="54">
        <f t="shared" si="25"/>
        <v>41.278514204669534</v>
      </c>
      <c r="AB87" s="54">
        <f t="shared" si="26"/>
        <v>41.278514204669506</v>
      </c>
      <c r="AC87">
        <v>190</v>
      </c>
      <c r="AD87" s="2">
        <f t="shared" si="27"/>
        <v>182.17425762900677</v>
      </c>
      <c r="AE87" s="2">
        <f t="shared" si="28"/>
        <v>189.90100340196895</v>
      </c>
      <c r="AF87" s="2">
        <f t="shared" si="29"/>
        <v>189.90100340196898</v>
      </c>
      <c r="AG87">
        <v>14</v>
      </c>
      <c r="AH87" s="54">
        <f t="shared" si="30"/>
        <v>12.992592192265162</v>
      </c>
      <c r="AI87" s="54">
        <f t="shared" si="31"/>
        <v>12.417547194401184</v>
      </c>
      <c r="AJ87" s="54">
        <f t="shared" si="32"/>
        <v>12.417547194401184</v>
      </c>
      <c r="AK87">
        <v>681</v>
      </c>
      <c r="AL87" s="2">
        <f t="shared" si="33"/>
        <v>617.8641816384328</v>
      </c>
      <c r="AM87" s="2">
        <f t="shared" si="34"/>
        <v>668.39199140169126</v>
      </c>
      <c r="AN87" s="2">
        <f t="shared" si="35"/>
        <v>668.39199140169137</v>
      </c>
    </row>
    <row r="88" spans="1:56">
      <c r="A88" t="s">
        <v>78</v>
      </c>
      <c r="C88" t="s">
        <v>47</v>
      </c>
      <c r="E88" s="3">
        <v>6.95</v>
      </c>
      <c r="F88" s="3">
        <f t="shared" si="9"/>
        <v>6.7676645725006406</v>
      </c>
      <c r="G88" s="3">
        <f t="shared" si="10"/>
        <v>6.5205310800495191</v>
      </c>
      <c r="H88" s="3">
        <f t="shared" si="11"/>
        <v>6.5205310800495218</v>
      </c>
      <c r="I88" s="3">
        <v>12.110450823360029</v>
      </c>
      <c r="J88" s="3">
        <f t="shared" si="12"/>
        <v>13.029939491513195</v>
      </c>
      <c r="K88" s="3">
        <f t="shared" si="13"/>
        <v>12.057012082233747</v>
      </c>
      <c r="L88" s="3">
        <f t="shared" si="14"/>
        <v>12.057012082233747</v>
      </c>
      <c r="M88">
        <v>13</v>
      </c>
      <c r="N88" s="2">
        <f t="shared" si="15"/>
        <v>139.91508278470491</v>
      </c>
      <c r="O88" s="2">
        <f t="shared" si="16"/>
        <v>88.408573056278158</v>
      </c>
      <c r="P88" s="2">
        <f t="shared" si="17"/>
        <v>88.408573056278158</v>
      </c>
      <c r="Q88">
        <v>47.2</v>
      </c>
      <c r="R88" s="2">
        <f t="shared" si="18"/>
        <v>39.13767142788069</v>
      </c>
      <c r="S88" s="2">
        <f t="shared" si="19"/>
        <v>23.815433122459641</v>
      </c>
      <c r="T88" s="2">
        <f t="shared" si="20"/>
        <v>23.815433122459641</v>
      </c>
      <c r="U88">
        <v>330</v>
      </c>
      <c r="V88" s="2">
        <f t="shared" si="21"/>
        <v>330.34181992239144</v>
      </c>
      <c r="W88" s="2">
        <f t="shared" si="22"/>
        <v>334.38191780467213</v>
      </c>
      <c r="X88" s="2">
        <f t="shared" si="23"/>
        <v>334.38191780467201</v>
      </c>
      <c r="Y88">
        <v>38</v>
      </c>
      <c r="Z88" s="54">
        <f t="shared" si="24"/>
        <v>40.121404693524632</v>
      </c>
      <c r="AA88" s="54">
        <f t="shared" si="25"/>
        <v>35.646882822845683</v>
      </c>
      <c r="AB88" s="54">
        <f t="shared" si="26"/>
        <v>35.646882822845683</v>
      </c>
      <c r="AC88">
        <v>190</v>
      </c>
      <c r="AD88" s="2">
        <f t="shared" si="27"/>
        <v>180.59321032117836</v>
      </c>
      <c r="AE88" s="2">
        <f t="shared" si="28"/>
        <v>188.221075102387</v>
      </c>
      <c r="AF88" s="2">
        <f t="shared" si="29"/>
        <v>188.22107510238703</v>
      </c>
      <c r="AG88">
        <v>14</v>
      </c>
      <c r="AH88" s="54">
        <f t="shared" si="30"/>
        <v>16.069257038718789</v>
      </c>
      <c r="AI88" s="54">
        <f t="shared" si="31"/>
        <v>15.077147102002598</v>
      </c>
      <c r="AJ88" s="54">
        <f t="shared" si="32"/>
        <v>15.0771471020026</v>
      </c>
      <c r="AK88">
        <v>681</v>
      </c>
      <c r="AL88" s="2">
        <f t="shared" si="33"/>
        <v>628.66154726910156</v>
      </c>
      <c r="AM88" s="2">
        <f t="shared" si="34"/>
        <v>681.00526246521372</v>
      </c>
      <c r="AN88" s="2">
        <f t="shared" si="35"/>
        <v>681.0052624652136</v>
      </c>
    </row>
    <row r="89" spans="1:56">
      <c r="A89" t="s">
        <v>78</v>
      </c>
      <c r="C89" t="s">
        <v>47</v>
      </c>
      <c r="E89" s="3">
        <v>6.95</v>
      </c>
      <c r="F89" s="3">
        <f t="shared" si="9"/>
        <v>7.9706904352923784</v>
      </c>
      <c r="G89" s="3">
        <f t="shared" si="10"/>
        <v>7.7264734525379994</v>
      </c>
      <c r="H89" s="3">
        <f t="shared" si="11"/>
        <v>7.7264734525380012</v>
      </c>
      <c r="I89" s="3">
        <v>12.110450823360029</v>
      </c>
      <c r="J89" s="3">
        <f t="shared" si="12"/>
        <v>13.42165712526692</v>
      </c>
      <c r="K89" s="3">
        <f t="shared" si="13"/>
        <v>12.299046500004394</v>
      </c>
      <c r="L89" s="3">
        <f t="shared" si="14"/>
        <v>12.299046500004387</v>
      </c>
      <c r="M89">
        <v>13</v>
      </c>
      <c r="N89" s="2">
        <f t="shared" si="15"/>
        <v>148.5026582478682</v>
      </c>
      <c r="O89" s="2">
        <f t="shared" si="16"/>
        <v>112.14858459921089</v>
      </c>
      <c r="P89" s="2">
        <f t="shared" si="17"/>
        <v>112.14858459921078</v>
      </c>
      <c r="Q89">
        <v>47.2</v>
      </c>
      <c r="R89" s="2">
        <f t="shared" si="18"/>
        <v>47.023178911201796</v>
      </c>
      <c r="S89" s="2">
        <f t="shared" si="19"/>
        <v>28.395788011336201</v>
      </c>
      <c r="T89" s="2">
        <f t="shared" si="20"/>
        <v>28.395788011336201</v>
      </c>
      <c r="U89">
        <v>330</v>
      </c>
      <c r="V89" s="2">
        <f t="shared" si="21"/>
        <v>349.70812610550865</v>
      </c>
      <c r="W89" s="2">
        <f t="shared" si="22"/>
        <v>355.2686453128934</v>
      </c>
      <c r="X89" s="2">
        <f t="shared" si="23"/>
        <v>355.26864531289328</v>
      </c>
      <c r="Y89">
        <v>38</v>
      </c>
      <c r="Z89" s="54">
        <f t="shared" si="24"/>
        <v>41.139929928993531</v>
      </c>
      <c r="AA89" s="54">
        <f t="shared" si="25"/>
        <v>36.402487740373395</v>
      </c>
      <c r="AB89" s="54">
        <f t="shared" si="26"/>
        <v>36.402487740373388</v>
      </c>
      <c r="AC89">
        <v>190</v>
      </c>
      <c r="AD89" s="2">
        <f t="shared" si="27"/>
        <v>196.8547475212485</v>
      </c>
      <c r="AE89" s="2">
        <f t="shared" si="28"/>
        <v>205.49963242438423</v>
      </c>
      <c r="AF89" s="2">
        <f t="shared" si="29"/>
        <v>205.49963242438423</v>
      </c>
      <c r="AG89">
        <v>14</v>
      </c>
      <c r="AH89" s="54">
        <f t="shared" si="30"/>
        <v>13.451061289724951</v>
      </c>
      <c r="AI89" s="54">
        <f t="shared" si="31"/>
        <v>12.813867375537475</v>
      </c>
      <c r="AJ89" s="54">
        <f t="shared" si="32"/>
        <v>12.813867375537475</v>
      </c>
      <c r="AK89">
        <v>681</v>
      </c>
      <c r="AL89" s="2">
        <f t="shared" si="33"/>
        <v>651.41871869853742</v>
      </c>
      <c r="AM89" s="2">
        <f t="shared" si="34"/>
        <v>707.58974443025954</v>
      </c>
      <c r="AN89" s="2">
        <f t="shared" si="35"/>
        <v>707.58974443025943</v>
      </c>
    </row>
    <row r="90" spans="1:56">
      <c r="A90" t="s">
        <v>78</v>
      </c>
      <c r="C90" t="s">
        <v>47</v>
      </c>
      <c r="E90" s="3">
        <v>6.95</v>
      </c>
      <c r="F90" s="3">
        <f t="shared" si="9"/>
        <v>7.6365867926678836</v>
      </c>
      <c r="G90" s="3">
        <f t="shared" si="10"/>
        <v>7.3915598385375194</v>
      </c>
      <c r="H90" s="3">
        <f t="shared" si="11"/>
        <v>7.3915598385375212</v>
      </c>
      <c r="I90" s="3">
        <v>12.110450823360029</v>
      </c>
      <c r="J90" s="3">
        <f t="shared" si="12"/>
        <v>12.784766198972125</v>
      </c>
      <c r="K90" s="3">
        <f t="shared" si="13"/>
        <v>11.905524454412538</v>
      </c>
      <c r="L90" s="3">
        <f t="shared" si="14"/>
        <v>11.905524454412534</v>
      </c>
      <c r="M90">
        <v>13</v>
      </c>
      <c r="N90" s="2">
        <f t="shared" si="15"/>
        <v>138.85791553520249</v>
      </c>
      <c r="O90" s="2">
        <f t="shared" si="16"/>
        <v>85.486076152040994</v>
      </c>
      <c r="P90" s="2">
        <f t="shared" si="17"/>
        <v>85.486076152040994</v>
      </c>
      <c r="Q90">
        <v>47.2</v>
      </c>
      <c r="R90" s="2">
        <f t="shared" si="18"/>
        <v>40.323825464001217</v>
      </c>
      <c r="S90" s="2">
        <f t="shared" si="19"/>
        <v>24.504419398840312</v>
      </c>
      <c r="T90" s="2">
        <f t="shared" si="20"/>
        <v>24.504419398840309</v>
      </c>
      <c r="U90">
        <v>330</v>
      </c>
      <c r="V90" s="2">
        <f t="shared" si="21"/>
        <v>335.13846484066278</v>
      </c>
      <c r="W90" s="2">
        <f t="shared" si="22"/>
        <v>339.55514053565247</v>
      </c>
      <c r="X90" s="2">
        <f t="shared" si="23"/>
        <v>339.55514053565236</v>
      </c>
      <c r="Y90">
        <v>38</v>
      </c>
      <c r="Z90" s="54">
        <f t="shared" si="24"/>
        <v>36.659210585688598</v>
      </c>
      <c r="AA90" s="54">
        <f t="shared" si="25"/>
        <v>33.078413429829617</v>
      </c>
      <c r="AB90" s="54">
        <f t="shared" si="26"/>
        <v>33.07841342982961</v>
      </c>
      <c r="AC90">
        <v>190</v>
      </c>
      <c r="AD90" s="2">
        <f t="shared" si="27"/>
        <v>187.54854657942462</v>
      </c>
      <c r="AE90" s="2">
        <f t="shared" si="28"/>
        <v>195.61140817811588</v>
      </c>
      <c r="AF90" s="2">
        <f t="shared" si="29"/>
        <v>195.61140817811582</v>
      </c>
      <c r="AG90">
        <v>14</v>
      </c>
      <c r="AH90" s="54">
        <f t="shared" si="30"/>
        <v>9.2507903001715093</v>
      </c>
      <c r="AI90" s="54">
        <f t="shared" si="31"/>
        <v>9.1829745441022474</v>
      </c>
      <c r="AJ90" s="54">
        <f t="shared" si="32"/>
        <v>9.1829745441022439</v>
      </c>
      <c r="AK90">
        <v>681</v>
      </c>
      <c r="AL90" s="2">
        <f t="shared" si="33"/>
        <v>602.74837038138378</v>
      </c>
      <c r="AM90" s="2">
        <f t="shared" si="34"/>
        <v>650.733996734117</v>
      </c>
      <c r="AN90" s="2">
        <f t="shared" si="35"/>
        <v>650.73399673411677</v>
      </c>
    </row>
    <row r="91" spans="1:56">
      <c r="A91" t="s">
        <v>78</v>
      </c>
      <c r="C91" t="s">
        <v>47</v>
      </c>
      <c r="E91" s="3">
        <v>6.95</v>
      </c>
      <c r="F91" s="3">
        <f t="shared" si="9"/>
        <v>7.6499898874737937</v>
      </c>
      <c r="G91" s="3">
        <f t="shared" si="10"/>
        <v>7.4049954266232305</v>
      </c>
      <c r="H91" s="3">
        <f t="shared" si="11"/>
        <v>7.4049954266232332</v>
      </c>
      <c r="I91" s="3">
        <v>12.110450823360029</v>
      </c>
      <c r="J91" s="3">
        <f t="shared" si="12"/>
        <v>13.057789919406247</v>
      </c>
      <c r="K91" s="3">
        <f t="shared" si="13"/>
        <v>12.07422029937517</v>
      </c>
      <c r="L91" s="3">
        <f t="shared" si="14"/>
        <v>12.074220299375167</v>
      </c>
      <c r="M91">
        <v>13</v>
      </c>
      <c r="N91" s="2">
        <f t="shared" si="15"/>
        <v>135.95343014581948</v>
      </c>
      <c r="O91" s="2">
        <f t="shared" si="16"/>
        <v>77.456741566743176</v>
      </c>
      <c r="P91" s="2">
        <f t="shared" si="17"/>
        <v>77.456741566743233</v>
      </c>
      <c r="Q91">
        <v>47.2</v>
      </c>
      <c r="R91" s="2">
        <f t="shared" si="18"/>
        <v>41.315229654631452</v>
      </c>
      <c r="S91" s="2">
        <f t="shared" si="19"/>
        <v>25.0802837983112</v>
      </c>
      <c r="T91" s="2">
        <f t="shared" si="20"/>
        <v>25.080283798311203</v>
      </c>
      <c r="U91">
        <v>330</v>
      </c>
      <c r="V91" s="2">
        <f t="shared" si="21"/>
        <v>344.9342162172116</v>
      </c>
      <c r="W91" s="2">
        <f t="shared" si="22"/>
        <v>350.11994250695574</v>
      </c>
      <c r="X91" s="2">
        <f t="shared" si="23"/>
        <v>350.11994250695568</v>
      </c>
      <c r="Y91">
        <v>38</v>
      </c>
      <c r="Z91" s="54">
        <f t="shared" si="24"/>
        <v>41.793955805986933</v>
      </c>
      <c r="AA91" s="54">
        <f t="shared" si="25"/>
        <v>36.887684524544454</v>
      </c>
      <c r="AB91" s="54">
        <f t="shared" si="26"/>
        <v>36.887684524544454</v>
      </c>
      <c r="AC91">
        <v>190</v>
      </c>
      <c r="AD91" s="2">
        <f t="shared" si="27"/>
        <v>195.89834995449471</v>
      </c>
      <c r="AE91" s="2">
        <f t="shared" si="28"/>
        <v>204.48342036666421</v>
      </c>
      <c r="AF91" s="2">
        <f t="shared" si="29"/>
        <v>204.48342036666423</v>
      </c>
      <c r="AG91">
        <v>14</v>
      </c>
      <c r="AH91" s="54">
        <f t="shared" si="30"/>
        <v>12.538286866946331</v>
      </c>
      <c r="AI91" s="54">
        <f t="shared" si="31"/>
        <v>12.024826354939737</v>
      </c>
      <c r="AJ91" s="54">
        <f t="shared" si="32"/>
        <v>12.024826354939735</v>
      </c>
      <c r="AK91">
        <v>681</v>
      </c>
      <c r="AL91" s="2">
        <f t="shared" si="33"/>
        <v>658.52092577462417</v>
      </c>
      <c r="AM91" s="2">
        <f t="shared" si="34"/>
        <v>715.8864036399375</v>
      </c>
      <c r="AN91" s="2">
        <f t="shared" si="35"/>
        <v>715.8864036399375</v>
      </c>
    </row>
    <row r="92" spans="1:56">
      <c r="A92" t="s">
        <v>78</v>
      </c>
      <c r="C92" t="s">
        <v>47</v>
      </c>
      <c r="E92" s="3">
        <v>6.95</v>
      </c>
      <c r="F92" s="3">
        <f t="shared" si="9"/>
        <v>7.4303556287895844</v>
      </c>
      <c r="G92" s="3">
        <f t="shared" si="10"/>
        <v>7.184828706031924</v>
      </c>
      <c r="H92" s="3">
        <f t="shared" si="11"/>
        <v>7.1848287060319267</v>
      </c>
      <c r="I92" s="3">
        <v>12.110450823360029</v>
      </c>
      <c r="J92" s="3">
        <f t="shared" si="12"/>
        <v>13.015989386417964</v>
      </c>
      <c r="K92" s="3">
        <f t="shared" si="13"/>
        <v>12.048392593924763</v>
      </c>
      <c r="L92" s="3">
        <f t="shared" si="14"/>
        <v>12.04839259392476</v>
      </c>
      <c r="M92">
        <v>13</v>
      </c>
      <c r="N92" s="2">
        <f t="shared" si="15"/>
        <v>147.5834956634105</v>
      </c>
      <c r="O92" s="2">
        <f t="shared" si="16"/>
        <v>109.60759611434003</v>
      </c>
      <c r="P92" s="2">
        <f t="shared" si="17"/>
        <v>109.60759611433997</v>
      </c>
      <c r="Q92">
        <v>47.2</v>
      </c>
      <c r="R92" s="2">
        <f t="shared" si="18"/>
        <v>47.697230632448516</v>
      </c>
      <c r="S92" s="2">
        <f t="shared" si="19"/>
        <v>28.787315900099014</v>
      </c>
      <c r="T92" s="2">
        <f t="shared" si="20"/>
        <v>28.787315900099017</v>
      </c>
      <c r="U92">
        <v>330</v>
      </c>
      <c r="V92" s="2">
        <f t="shared" si="21"/>
        <v>336.42194866450461</v>
      </c>
      <c r="W92" s="2">
        <f t="shared" si="22"/>
        <v>340.93938886036216</v>
      </c>
      <c r="X92" s="2">
        <f t="shared" si="23"/>
        <v>340.93938886036204</v>
      </c>
      <c r="Y92">
        <v>38</v>
      </c>
      <c r="Z92" s="54">
        <f t="shared" si="24"/>
        <v>45.395937481712885</v>
      </c>
      <c r="AA92" s="54">
        <f t="shared" si="25"/>
        <v>39.55985696784208</v>
      </c>
      <c r="AB92" s="54">
        <f t="shared" si="26"/>
        <v>39.559856967842066</v>
      </c>
      <c r="AC92">
        <v>190</v>
      </c>
      <c r="AD92" s="2">
        <f t="shared" si="27"/>
        <v>190.9248212427062</v>
      </c>
      <c r="AE92" s="2">
        <f t="shared" si="28"/>
        <v>199.19883995572582</v>
      </c>
      <c r="AF92" s="2">
        <f t="shared" si="29"/>
        <v>199.19883995572582</v>
      </c>
      <c r="AG92">
        <v>14</v>
      </c>
      <c r="AH92" s="54">
        <f t="shared" si="30"/>
        <v>15.766680652388457</v>
      </c>
      <c r="AI92" s="54">
        <f t="shared" si="31"/>
        <v>14.815587208647914</v>
      </c>
      <c r="AJ92" s="54">
        <f t="shared" si="32"/>
        <v>14.815587208647916</v>
      </c>
      <c r="AK92">
        <v>681</v>
      </c>
      <c r="AL92" s="2">
        <f t="shared" si="33"/>
        <v>608.992785262805</v>
      </c>
      <c r="AM92" s="2">
        <f t="shared" si="34"/>
        <v>658.02859990183242</v>
      </c>
      <c r="AN92" s="2">
        <f t="shared" si="35"/>
        <v>658.02859990183231</v>
      </c>
    </row>
    <row r="93" spans="1:56">
      <c r="F93" s="3"/>
      <c r="G93" s="4"/>
      <c r="H93" s="4"/>
      <c r="I93" s="3"/>
      <c r="J93" s="3"/>
      <c r="K93" s="4"/>
      <c r="L93" s="4"/>
      <c r="N93" s="3"/>
      <c r="O93" s="2"/>
      <c r="P93" s="2"/>
      <c r="R93" s="3"/>
      <c r="S93" s="2"/>
      <c r="T93" s="2"/>
      <c r="V93" s="2"/>
      <c r="W93" s="2"/>
      <c r="X93" s="2"/>
      <c r="Z93" s="2"/>
      <c r="AA93" s="2"/>
      <c r="AB93" s="2"/>
      <c r="AC93" s="2"/>
      <c r="AD93" s="2"/>
      <c r="AE93" s="2"/>
      <c r="AF93" s="2"/>
      <c r="AH93" s="2"/>
      <c r="AI93" s="2"/>
      <c r="AJ93" s="2"/>
      <c r="AL93" s="2"/>
      <c r="AM93" s="2"/>
    </row>
    <row r="94" spans="1:56" s="149" customFormat="1" ht="40">
      <c r="A94" s="128" t="s">
        <v>158</v>
      </c>
      <c r="B94" s="129" t="s">
        <v>50</v>
      </c>
      <c r="E94" s="150" t="s">
        <v>51</v>
      </c>
      <c r="F94" s="150" t="s">
        <v>115</v>
      </c>
      <c r="G94" s="150" t="s">
        <v>99</v>
      </c>
      <c r="H94" s="150" t="s">
        <v>143</v>
      </c>
      <c r="I94" s="150" t="s">
        <v>52</v>
      </c>
      <c r="J94" s="150" t="s">
        <v>116</v>
      </c>
      <c r="K94" s="150" t="s">
        <v>103</v>
      </c>
      <c r="L94" s="150" t="s">
        <v>143</v>
      </c>
      <c r="M94" s="150" t="s">
        <v>53</v>
      </c>
      <c r="N94" s="150" t="s">
        <v>85</v>
      </c>
      <c r="O94" s="150" t="s">
        <v>106</v>
      </c>
      <c r="P94" s="150" t="s">
        <v>143</v>
      </c>
      <c r="Q94" s="150" t="s">
        <v>54</v>
      </c>
      <c r="R94" s="150" t="s">
        <v>88</v>
      </c>
      <c r="S94" s="150" t="s">
        <v>109</v>
      </c>
      <c r="T94" s="150" t="s">
        <v>143</v>
      </c>
      <c r="U94" s="150" t="s">
        <v>55</v>
      </c>
      <c r="V94" s="150" t="s">
        <v>89</v>
      </c>
      <c r="W94" s="150" t="s">
        <v>110</v>
      </c>
      <c r="X94" s="150" t="s">
        <v>143</v>
      </c>
      <c r="Y94" s="150" t="s">
        <v>56</v>
      </c>
      <c r="Z94" s="150" t="s">
        <v>90</v>
      </c>
      <c r="AA94" s="150" t="s">
        <v>111</v>
      </c>
      <c r="AB94" s="150" t="s">
        <v>143</v>
      </c>
      <c r="AC94" s="150" t="s">
        <v>57</v>
      </c>
      <c r="AD94" s="150" t="s">
        <v>117</v>
      </c>
      <c r="AE94" s="150" t="s">
        <v>118</v>
      </c>
      <c r="AF94" s="150" t="s">
        <v>150</v>
      </c>
      <c r="AG94" s="150" t="s">
        <v>58</v>
      </c>
      <c r="AH94" s="150" t="s">
        <v>119</v>
      </c>
      <c r="AI94" s="150" t="s">
        <v>120</v>
      </c>
      <c r="AJ94" s="150" t="s">
        <v>143</v>
      </c>
      <c r="AK94" s="150" t="s">
        <v>59</v>
      </c>
      <c r="AL94" s="150" t="s">
        <v>121</v>
      </c>
      <c r="AM94" s="150" t="s">
        <v>122</v>
      </c>
      <c r="AN94" s="150" t="s">
        <v>151</v>
      </c>
      <c r="AO94" s="150"/>
      <c r="AP94" s="150"/>
      <c r="AQ94" s="150"/>
      <c r="AR94" s="150"/>
      <c r="AS94" s="150"/>
      <c r="AT94" s="150"/>
      <c r="AV94" s="150"/>
      <c r="AW94" s="150"/>
      <c r="AX94" s="150"/>
      <c r="AY94" s="150"/>
      <c r="AZ94" s="150"/>
      <c r="BA94" s="150"/>
      <c r="BB94" s="150"/>
      <c r="BC94" s="150"/>
      <c r="BD94" s="150"/>
    </row>
    <row r="95" spans="1:56">
      <c r="A95" s="38" t="s">
        <v>76</v>
      </c>
      <c r="B95" s="6" t="s">
        <v>164</v>
      </c>
      <c r="C95" s="6"/>
      <c r="E95" s="154">
        <f t="shared" ref="E95:AN95" si="36">AVERAGE(E61:E70)</f>
        <v>13.239999999999998</v>
      </c>
      <c r="F95" s="27">
        <f t="shared" si="36"/>
        <v>13.603011855724992</v>
      </c>
      <c r="G95" s="27">
        <f t="shared" si="36"/>
        <v>13.372449375792142</v>
      </c>
      <c r="H95" s="27">
        <f t="shared" si="36"/>
        <v>13.372449375792144</v>
      </c>
      <c r="I95" s="153">
        <f t="shared" si="36"/>
        <v>10.251681814091604</v>
      </c>
      <c r="J95" s="27">
        <f t="shared" si="36"/>
        <v>10.676827170130347</v>
      </c>
      <c r="K95" s="27">
        <f t="shared" si="36"/>
        <v>10.603071484264918</v>
      </c>
      <c r="L95" s="27">
        <f t="shared" si="36"/>
        <v>10.603071484264914</v>
      </c>
      <c r="M95" s="153">
        <f t="shared" si="36"/>
        <v>166</v>
      </c>
      <c r="N95" s="27">
        <f t="shared" si="36"/>
        <v>148.66306838911544</v>
      </c>
      <c r="O95" s="27">
        <f t="shared" si="36"/>
        <v>112.59203206830716</v>
      </c>
      <c r="P95" s="27">
        <f t="shared" si="36"/>
        <v>112.59203206830711</v>
      </c>
      <c r="Q95" s="153">
        <f t="shared" si="36"/>
        <v>0.27</v>
      </c>
      <c r="R95" s="27">
        <f t="shared" si="36"/>
        <v>39.565544862276191</v>
      </c>
      <c r="S95" s="27">
        <f t="shared" si="36"/>
        <v>24.063966546744517</v>
      </c>
      <c r="T95" s="27">
        <f t="shared" si="36"/>
        <v>24.063966546744517</v>
      </c>
      <c r="U95" s="154">
        <f t="shared" si="36"/>
        <v>108</v>
      </c>
      <c r="V95" s="28">
        <f t="shared" si="36"/>
        <v>121.09631459350285</v>
      </c>
      <c r="W95" s="28">
        <f t="shared" si="36"/>
        <v>108.70884361076341</v>
      </c>
      <c r="X95" s="28">
        <f t="shared" si="36"/>
        <v>108.70884361076335</v>
      </c>
      <c r="Y95" s="153">
        <f t="shared" si="36"/>
        <v>16</v>
      </c>
      <c r="Z95" s="27">
        <f t="shared" si="36"/>
        <v>14.726863854613253</v>
      </c>
      <c r="AA95" s="27">
        <f t="shared" si="36"/>
        <v>16.807644217819004</v>
      </c>
      <c r="AB95" s="27">
        <f t="shared" si="36"/>
        <v>16.807644217819004</v>
      </c>
      <c r="AC95" s="153">
        <f t="shared" si="36"/>
        <v>22</v>
      </c>
      <c r="AD95" s="27">
        <f t="shared" si="36"/>
        <v>25.21992073660574</v>
      </c>
      <c r="AE95" s="27">
        <f t="shared" si="36"/>
        <v>23.130514636631283</v>
      </c>
      <c r="AF95" s="27">
        <f t="shared" si="36"/>
        <v>23.130514636631283</v>
      </c>
      <c r="AG95" s="153">
        <f t="shared" si="36"/>
        <v>2</v>
      </c>
      <c r="AH95" s="27">
        <f t="shared" si="36"/>
        <v>1.9203438013288259</v>
      </c>
      <c r="AI95" s="27">
        <f t="shared" si="36"/>
        <v>2.8462249129321191</v>
      </c>
      <c r="AJ95" s="27">
        <f t="shared" si="36"/>
        <v>2.8462249129321142</v>
      </c>
      <c r="AK95" s="153">
        <f t="shared" si="36"/>
        <v>7.7000000000000011</v>
      </c>
      <c r="AL95" s="27">
        <f t="shared" si="36"/>
        <v>59.355469251355942</v>
      </c>
      <c r="AM95" s="27">
        <f t="shared" si="36"/>
        <v>15.95305197488285</v>
      </c>
      <c r="AN95" s="27">
        <f t="shared" si="36"/>
        <v>15.953051974882797</v>
      </c>
    </row>
    <row r="96" spans="1:56">
      <c r="A96" s="38" t="s">
        <v>77</v>
      </c>
      <c r="B96" s="6" t="s">
        <v>165</v>
      </c>
      <c r="C96" s="6"/>
      <c r="E96" s="153">
        <f t="shared" ref="E96:AN96" si="37">AVERAGE(E71:E80)</f>
        <v>11.768000000000002</v>
      </c>
      <c r="F96" s="27">
        <f t="shared" si="37"/>
        <v>11.728886042952542</v>
      </c>
      <c r="G96" s="27">
        <f t="shared" si="37"/>
        <v>11.493780097849971</v>
      </c>
      <c r="H96" s="27">
        <f t="shared" si="37"/>
        <v>11.493780097849973</v>
      </c>
      <c r="I96" s="153">
        <f t="shared" si="37"/>
        <v>10.944391253486909</v>
      </c>
      <c r="J96" s="27">
        <f t="shared" si="37"/>
        <v>10.878909917119273</v>
      </c>
      <c r="K96" s="27">
        <f t="shared" si="37"/>
        <v>10.727934333915716</v>
      </c>
      <c r="L96" s="27">
        <f t="shared" si="37"/>
        <v>10.727934333915709</v>
      </c>
      <c r="M96" s="153">
        <f t="shared" si="37"/>
        <v>130</v>
      </c>
      <c r="N96" s="27">
        <f t="shared" si="37"/>
        <v>141.46637362787365</v>
      </c>
      <c r="O96" s="27">
        <f t="shared" si="37"/>
        <v>92.697055024354611</v>
      </c>
      <c r="P96" s="27">
        <f t="shared" si="37"/>
        <v>92.697055024354583</v>
      </c>
      <c r="Q96" s="153">
        <f t="shared" si="37"/>
        <v>8.8539999999999992</v>
      </c>
      <c r="R96" s="27">
        <f t="shared" si="37"/>
        <v>16.963934202641777</v>
      </c>
      <c r="S96" s="27">
        <f t="shared" si="37"/>
        <v>10.935655134916329</v>
      </c>
      <c r="T96" s="27">
        <f t="shared" si="37"/>
        <v>10.935655134916329</v>
      </c>
      <c r="U96" s="153">
        <f t="shared" si="37"/>
        <v>344</v>
      </c>
      <c r="V96" s="27">
        <f t="shared" si="37"/>
        <v>325.98316278819249</v>
      </c>
      <c r="W96" s="27">
        <f t="shared" si="37"/>
        <v>329.68106865961715</v>
      </c>
      <c r="X96" s="27">
        <f t="shared" si="37"/>
        <v>329.68106865961704</v>
      </c>
      <c r="Y96" s="153">
        <f t="shared" si="37"/>
        <v>25.279999999999998</v>
      </c>
      <c r="Z96" s="27">
        <f t="shared" si="37"/>
        <v>25.773417710787054</v>
      </c>
      <c r="AA96" s="27">
        <f t="shared" si="37"/>
        <v>25.002660035583126</v>
      </c>
      <c r="AB96" s="27">
        <f t="shared" si="37"/>
        <v>25.002660035583126</v>
      </c>
      <c r="AC96" s="153">
        <f t="shared" si="37"/>
        <v>147.6</v>
      </c>
      <c r="AD96" s="27">
        <f t="shared" si="37"/>
        <v>136.08105270635755</v>
      </c>
      <c r="AE96" s="27">
        <f t="shared" si="37"/>
        <v>140.92506259071988</v>
      </c>
      <c r="AF96" s="27">
        <f t="shared" si="37"/>
        <v>140.92506259071988</v>
      </c>
      <c r="AG96" s="153">
        <f t="shared" si="37"/>
        <v>15.6</v>
      </c>
      <c r="AH96" s="27">
        <f t="shared" si="37"/>
        <v>16.667532769804872</v>
      </c>
      <c r="AI96" s="27">
        <f t="shared" si="37"/>
        <v>15.594322081575308</v>
      </c>
      <c r="AJ96" s="27">
        <f t="shared" si="37"/>
        <v>15.594322081575308</v>
      </c>
      <c r="AK96" s="153">
        <f t="shared" si="37"/>
        <v>112.74000000000001</v>
      </c>
      <c r="AL96" s="27">
        <f t="shared" si="37"/>
        <v>138.13799183253769</v>
      </c>
      <c r="AM96" s="27">
        <f t="shared" si="37"/>
        <v>107.98525189983459</v>
      </c>
      <c r="AN96" s="27">
        <f t="shared" si="37"/>
        <v>107.98525189983452</v>
      </c>
    </row>
    <row r="97" spans="1:40">
      <c r="A97" s="38" t="s">
        <v>78</v>
      </c>
      <c r="B97" s="6"/>
      <c r="C97" s="6"/>
      <c r="E97" s="153">
        <f t="shared" ref="E97:AN97" si="38">AVERAGE(E81:E90)</f>
        <v>7.8400000000000016</v>
      </c>
      <c r="F97" s="27">
        <f t="shared" si="38"/>
        <v>8.1829803141641158</v>
      </c>
      <c r="G97" s="27">
        <f t="shared" si="38"/>
        <v>7.9392779882507911</v>
      </c>
      <c r="H97" s="27">
        <f t="shared" si="38"/>
        <v>7.939277988250792</v>
      </c>
      <c r="I97" s="153">
        <f t="shared" si="38"/>
        <v>11.911874381355167</v>
      </c>
      <c r="J97" s="27">
        <f t="shared" si="38"/>
        <v>12.706310788441774</v>
      </c>
      <c r="K97" s="27">
        <f t="shared" si="38"/>
        <v>11.85704844012974</v>
      </c>
      <c r="L97" s="27">
        <f t="shared" si="38"/>
        <v>11.857048440129734</v>
      </c>
      <c r="M97" s="153">
        <f t="shared" si="38"/>
        <v>34.6</v>
      </c>
      <c r="N97" s="27">
        <f t="shared" si="38"/>
        <v>143.57377611202713</v>
      </c>
      <c r="O97" s="27">
        <f t="shared" si="38"/>
        <v>98.52288555289131</v>
      </c>
      <c r="P97" s="27">
        <f t="shared" si="38"/>
        <v>98.522885552891282</v>
      </c>
      <c r="Q97" s="153">
        <f t="shared" si="38"/>
        <v>39.959999999999994</v>
      </c>
      <c r="R97" s="27">
        <f t="shared" si="38"/>
        <v>37.555490393364195</v>
      </c>
      <c r="S97" s="27">
        <f t="shared" si="38"/>
        <v>22.89641165784704</v>
      </c>
      <c r="T97" s="27">
        <f t="shared" si="38"/>
        <v>22.89641165784704</v>
      </c>
      <c r="U97" s="153">
        <f t="shared" si="38"/>
        <v>344.6</v>
      </c>
      <c r="V97" s="27">
        <f t="shared" si="38"/>
        <v>349.68705812502492</v>
      </c>
      <c r="W97" s="27">
        <f t="shared" si="38"/>
        <v>355.24592331504039</v>
      </c>
      <c r="X97" s="27">
        <f t="shared" si="38"/>
        <v>355.24592331504027</v>
      </c>
      <c r="Y97" s="153">
        <f t="shared" si="38"/>
        <v>35.92</v>
      </c>
      <c r="Z97" s="27">
        <f t="shared" si="38"/>
        <v>39.932134413457554</v>
      </c>
      <c r="AA97" s="27">
        <f t="shared" si="38"/>
        <v>35.506470440923025</v>
      </c>
      <c r="AB97" s="27">
        <f t="shared" si="38"/>
        <v>35.50647044092301</v>
      </c>
      <c r="AC97" s="153">
        <f t="shared" si="38"/>
        <v>187.8</v>
      </c>
      <c r="AD97" s="27">
        <f t="shared" si="38"/>
        <v>183.3989592773988</v>
      </c>
      <c r="AE97" s="27">
        <f t="shared" si="38"/>
        <v>191.20229966773616</v>
      </c>
      <c r="AF97" s="27">
        <f t="shared" si="38"/>
        <v>191.20229966773621</v>
      </c>
      <c r="AG97" s="153">
        <f t="shared" si="38"/>
        <v>15</v>
      </c>
      <c r="AH97" s="27">
        <f t="shared" si="38"/>
        <v>15.337582627814758</v>
      </c>
      <c r="AI97" s="27">
        <f t="shared" si="38"/>
        <v>14.444656631720232</v>
      </c>
      <c r="AJ97" s="27">
        <f t="shared" si="38"/>
        <v>14.444656631720235</v>
      </c>
      <c r="AK97" s="153">
        <f t="shared" si="38"/>
        <v>572.6</v>
      </c>
      <c r="AL97" s="27">
        <f t="shared" si="38"/>
        <v>533.2615089988717</v>
      </c>
      <c r="AM97" s="27">
        <f t="shared" si="38"/>
        <v>569.56080616608222</v>
      </c>
      <c r="AN97" s="27">
        <f t="shared" si="38"/>
        <v>569.56080616608222</v>
      </c>
    </row>
    <row r="98" spans="1:40">
      <c r="F98" s="3"/>
      <c r="G98" s="4"/>
      <c r="H98" s="4"/>
      <c r="I98" s="3"/>
      <c r="J98" s="3"/>
      <c r="K98" s="4"/>
      <c r="L98" s="4"/>
      <c r="N98" s="3"/>
      <c r="O98" s="2"/>
      <c r="P98" s="2"/>
      <c r="R98" s="3"/>
      <c r="S98" s="2"/>
      <c r="T98" s="2"/>
      <c r="V98" s="2"/>
      <c r="W98" s="2"/>
      <c r="X98" s="2"/>
      <c r="Z98" s="2"/>
      <c r="AA98" s="2"/>
      <c r="AB98" s="2"/>
      <c r="AC98" s="2"/>
      <c r="AD98" s="2"/>
      <c r="AE98" s="2"/>
      <c r="AF98" s="2"/>
      <c r="AH98" s="2"/>
      <c r="AI98" s="2"/>
      <c r="AJ98" s="2"/>
      <c r="AL98" s="2"/>
      <c r="AM98" s="2"/>
    </row>
    <row r="99" spans="1:40">
      <c r="F99" s="3"/>
      <c r="G99" s="4"/>
      <c r="H99" s="4"/>
      <c r="I99" s="3"/>
      <c r="J99" s="3"/>
      <c r="K99" s="4"/>
      <c r="L99" s="4"/>
      <c r="N99" s="3"/>
      <c r="O99" s="2"/>
      <c r="P99" s="2"/>
      <c r="R99" s="3"/>
      <c r="S99" s="2"/>
      <c r="T99" s="2"/>
      <c r="V99" s="2"/>
      <c r="W99" s="2"/>
      <c r="X99" s="2"/>
      <c r="Z99" s="2"/>
      <c r="AA99" s="2"/>
      <c r="AB99" s="2"/>
      <c r="AC99" s="2"/>
      <c r="AD99" s="2"/>
      <c r="AE99" s="2"/>
      <c r="AF99" s="2"/>
      <c r="AH99" s="2"/>
      <c r="AI99" s="2"/>
      <c r="AJ99" s="2"/>
      <c r="AL99" s="2"/>
      <c r="AM99" s="2"/>
    </row>
    <row r="101" spans="1:40" s="55" customFormat="1" ht="16" thickBot="1"/>
    <row r="102" spans="1:40" ht="16" thickTop="1"/>
  </sheetData>
  <sortState xmlns:xlrd2="http://schemas.microsoft.com/office/spreadsheetml/2017/richdata2" ref="A2:AE75">
    <sortCondition ref="C2:C75"/>
  </sortState>
  <pageMargins left="0.7" right="0.7" top="0.75" bottom="0.75" header="0.3" footer="0.3"/>
  <ignoredErrors>
    <ignoredError sqref="F36:G38 J36:K38 N36:AM38 E96:AO98" formulaRange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5743A-ADFB-5149-8606-DA247EB70B83}">
  <dimension ref="A4:AB17"/>
  <sheetViews>
    <sheetView workbookViewId="0">
      <selection activeCell="J20" sqref="J20"/>
    </sheetView>
  </sheetViews>
  <sheetFormatPr baseColWidth="10" defaultRowHeight="16"/>
  <cols>
    <col min="1" max="16384" width="10.83203125" style="62"/>
  </cols>
  <sheetData>
    <row r="4" spans="1:28" s="71" customFormat="1">
      <c r="A4" s="69" t="s">
        <v>133</v>
      </c>
      <c r="B4" s="70" t="s">
        <v>94</v>
      </c>
      <c r="C4" s="75" t="s">
        <v>69</v>
      </c>
      <c r="D4" s="76" t="s">
        <v>70</v>
      </c>
      <c r="E4" s="76" t="s">
        <v>71</v>
      </c>
      <c r="F4" s="76" t="s">
        <v>75</v>
      </c>
      <c r="G4" s="76" t="s">
        <v>60</v>
      </c>
      <c r="H4" s="76" t="s">
        <v>51</v>
      </c>
      <c r="I4" s="76" t="s">
        <v>61</v>
      </c>
      <c r="J4" s="76" t="s">
        <v>68</v>
      </c>
      <c r="K4" s="76" t="s">
        <v>62</v>
      </c>
      <c r="L4" s="77" t="s">
        <v>52</v>
      </c>
    </row>
    <row r="5" spans="1:28">
      <c r="A5" s="70" t="s">
        <v>134</v>
      </c>
      <c r="B5" s="70" t="s">
        <v>72</v>
      </c>
      <c r="C5" s="78">
        <v>78.93770715847451</v>
      </c>
      <c r="D5" s="79">
        <v>1987.989398247506</v>
      </c>
      <c r="E5" s="79">
        <v>4424.5256479543214</v>
      </c>
      <c r="F5" s="79">
        <v>7519.203208224947</v>
      </c>
      <c r="G5" s="79">
        <v>28280.902366863909</v>
      </c>
      <c r="H5" s="79">
        <v>32636.511651038523</v>
      </c>
      <c r="I5" s="79">
        <v>32369.025361682183</v>
      </c>
      <c r="J5" s="79">
        <v>11.711412797333285</v>
      </c>
      <c r="K5" s="79">
        <v>40330.171261487056</v>
      </c>
      <c r="L5" s="80">
        <v>35087.231244494986</v>
      </c>
      <c r="P5" s="72"/>
    </row>
    <row r="6" spans="1:28">
      <c r="A6" s="70" t="s">
        <v>135</v>
      </c>
      <c r="B6" s="70" t="s">
        <v>136</v>
      </c>
      <c r="C6" s="78">
        <v>8.8871719914210487</v>
      </c>
      <c r="D6" s="79">
        <v>80.441909432640529</v>
      </c>
      <c r="E6" s="79">
        <v>134.25703063436694</v>
      </c>
      <c r="F6" s="79">
        <v>917.54185787622146</v>
      </c>
      <c r="G6" s="79">
        <v>1968.6647760354317</v>
      </c>
      <c r="H6" s="79">
        <v>747.312450088216</v>
      </c>
      <c r="I6" s="79">
        <v>1352.3758314783593</v>
      </c>
      <c r="J6" s="79">
        <v>0.56960852956596009</v>
      </c>
      <c r="K6" s="79">
        <v>1772.7542104752376</v>
      </c>
      <c r="L6" s="80">
        <v>1013.5729533430421</v>
      </c>
    </row>
    <row r="7" spans="1:28">
      <c r="A7" s="70"/>
      <c r="B7" s="70" t="s">
        <v>74</v>
      </c>
      <c r="C7" s="81">
        <v>0.11258462287964933</v>
      </c>
      <c r="D7" s="82">
        <v>4.0463952928296985E-2</v>
      </c>
      <c r="E7" s="82">
        <v>3.0343824698234184E-2</v>
      </c>
      <c r="F7" s="82">
        <v>0.12202647441055459</v>
      </c>
      <c r="G7" s="82">
        <v>6.9611101884148915E-2</v>
      </c>
      <c r="H7" s="82">
        <v>2.2898049217966461E-2</v>
      </c>
      <c r="I7" s="82">
        <v>4.1779936725536239E-2</v>
      </c>
      <c r="J7" s="82">
        <v>4.8637046565010604E-2</v>
      </c>
      <c r="K7" s="82">
        <v>4.3956029816518874E-2</v>
      </c>
      <c r="L7" s="83">
        <v>2.8887230978137286E-2</v>
      </c>
    </row>
    <row r="9" spans="1:28" s="71" customFormat="1">
      <c r="A9" s="69" t="s">
        <v>137</v>
      </c>
      <c r="B9" s="70" t="s">
        <v>94</v>
      </c>
      <c r="G9" s="71" t="s">
        <v>60</v>
      </c>
      <c r="H9" s="71" t="s">
        <v>51</v>
      </c>
      <c r="I9" s="71" t="s">
        <v>61</v>
      </c>
      <c r="J9" s="87" t="s">
        <v>68</v>
      </c>
      <c r="K9" s="71" t="s">
        <v>62</v>
      </c>
      <c r="L9" s="71" t="s">
        <v>52</v>
      </c>
      <c r="M9" s="75" t="s">
        <v>63</v>
      </c>
      <c r="N9" s="76" t="s">
        <v>53</v>
      </c>
      <c r="O9" s="76" t="s">
        <v>64</v>
      </c>
      <c r="P9" s="76" t="s">
        <v>65</v>
      </c>
      <c r="Q9" s="76" t="s">
        <v>54</v>
      </c>
      <c r="R9" s="76" t="s">
        <v>55</v>
      </c>
      <c r="S9" s="76" t="s">
        <v>56</v>
      </c>
      <c r="T9" s="76" t="s">
        <v>66</v>
      </c>
      <c r="U9" s="77" t="s">
        <v>67</v>
      </c>
    </row>
    <row r="10" spans="1:28">
      <c r="A10" s="70" t="s">
        <v>134</v>
      </c>
      <c r="B10" s="70" t="s">
        <v>72</v>
      </c>
      <c r="G10" s="74">
        <v>1121.5384615384614</v>
      </c>
      <c r="H10" s="74">
        <v>1647.4553489344</v>
      </c>
      <c r="I10" s="74">
        <v>3225.5045979031215</v>
      </c>
      <c r="J10" s="84">
        <v>1.6841600391311438</v>
      </c>
      <c r="K10" s="74">
        <v>14378.393901420219</v>
      </c>
      <c r="L10" s="72">
        <v>22139.860359097376</v>
      </c>
      <c r="M10" s="78">
        <v>58.846931367164835</v>
      </c>
      <c r="N10" s="79">
        <v>29.622647615254404</v>
      </c>
      <c r="O10" s="79">
        <v>8.6241457401674122</v>
      </c>
      <c r="P10" s="79">
        <v>12.435424196832647</v>
      </c>
      <c r="Q10" s="79">
        <v>31.890735747303545</v>
      </c>
      <c r="R10" s="79">
        <v>45.697171953892386</v>
      </c>
      <c r="S10" s="79">
        <v>42.203942601067887</v>
      </c>
      <c r="T10" s="79">
        <v>54.166807712526612</v>
      </c>
      <c r="U10" s="80">
        <v>53.628195488721801</v>
      </c>
      <c r="Y10" s="72"/>
      <c r="Z10" s="72"/>
      <c r="AA10" s="72"/>
      <c r="AB10" s="72"/>
    </row>
    <row r="11" spans="1:28">
      <c r="A11" s="70" t="s">
        <v>135</v>
      </c>
      <c r="B11" s="70" t="s">
        <v>136</v>
      </c>
      <c r="G11" s="72">
        <v>8.7028526915267879</v>
      </c>
      <c r="H11" s="72">
        <v>28.093541090043882</v>
      </c>
      <c r="I11" s="72">
        <v>235.70356471662799</v>
      </c>
      <c r="J11" s="85">
        <v>4.7575569750334737E-2</v>
      </c>
      <c r="K11" s="72">
        <v>762.21625679107069</v>
      </c>
      <c r="L11" s="72">
        <v>985.54002347128574</v>
      </c>
      <c r="M11" s="78">
        <v>14.33735172480648</v>
      </c>
      <c r="N11" s="79">
        <v>5.317438770047402</v>
      </c>
      <c r="O11" s="79">
        <v>1.9015884665162284</v>
      </c>
      <c r="P11" s="79">
        <v>1.7734047848835075</v>
      </c>
      <c r="Q11" s="79">
        <v>9.3978468014378187</v>
      </c>
      <c r="R11" s="79">
        <v>2.5516230270911575</v>
      </c>
      <c r="S11" s="79">
        <v>5.5309432380527372</v>
      </c>
      <c r="T11" s="79">
        <v>3.0470073835962301</v>
      </c>
      <c r="U11" s="80">
        <v>3.9794693663017418</v>
      </c>
      <c r="Y11" s="72"/>
      <c r="Z11" s="72"/>
      <c r="AA11" s="72"/>
      <c r="AB11" s="72"/>
    </row>
    <row r="12" spans="1:28">
      <c r="A12" s="70"/>
      <c r="B12" s="70" t="s">
        <v>74</v>
      </c>
      <c r="G12" s="73">
        <v>7.7597451982063274E-3</v>
      </c>
      <c r="H12" s="73">
        <v>1.7052687411658971E-2</v>
      </c>
      <c r="I12" s="73">
        <v>7.3074943024374311E-2</v>
      </c>
      <c r="J12" s="86">
        <v>2.824884134816482E-2</v>
      </c>
      <c r="K12" s="73">
        <v>5.3011223785973977E-2</v>
      </c>
      <c r="L12" s="73">
        <v>4.4514283626288662E-2</v>
      </c>
      <c r="M12" s="81">
        <v>0.24363805200565436</v>
      </c>
      <c r="N12" s="82">
        <v>0.17950585778528275</v>
      </c>
      <c r="O12" s="82">
        <v>0.22049586403201421</v>
      </c>
      <c r="P12" s="82">
        <v>0.14260911061925824</v>
      </c>
      <c r="Q12" s="82">
        <v>0.29468893022427162</v>
      </c>
      <c r="R12" s="82">
        <v>5.5837657298917723E-2</v>
      </c>
      <c r="S12" s="82">
        <v>0.13105276183161116</v>
      </c>
      <c r="T12" s="82">
        <v>5.6252297528170181E-2</v>
      </c>
      <c r="U12" s="83">
        <v>7.4204797122786617E-2</v>
      </c>
      <c r="Y12" s="73"/>
      <c r="Z12" s="73"/>
      <c r="AA12" s="73"/>
      <c r="AB12" s="73"/>
    </row>
    <row r="14" spans="1:28" s="71" customFormat="1">
      <c r="A14" s="69" t="s">
        <v>138</v>
      </c>
      <c r="B14" s="70" t="s">
        <v>94</v>
      </c>
      <c r="H14" s="71" t="s">
        <v>51</v>
      </c>
      <c r="L14" s="71" t="s">
        <v>52</v>
      </c>
      <c r="N14" s="71" t="s">
        <v>53</v>
      </c>
      <c r="Q14" s="87" t="s">
        <v>54</v>
      </c>
      <c r="R14" s="71" t="s">
        <v>55</v>
      </c>
      <c r="S14" s="87" t="s">
        <v>56</v>
      </c>
      <c r="T14" s="71" t="s">
        <v>57</v>
      </c>
      <c r="U14" s="75" t="s">
        <v>58</v>
      </c>
      <c r="V14" s="77" t="s">
        <v>59</v>
      </c>
    </row>
    <row r="15" spans="1:28">
      <c r="A15" s="70" t="s">
        <v>134</v>
      </c>
      <c r="B15" s="70" t="s">
        <v>72</v>
      </c>
      <c r="H15" s="72">
        <v>335.76493799395212</v>
      </c>
      <c r="L15" s="72">
        <v>3928.8864605581471</v>
      </c>
      <c r="N15" s="72">
        <v>24.698317235885689</v>
      </c>
      <c r="Q15" s="84">
        <v>11.60687596302003</v>
      </c>
      <c r="R15" s="74">
        <v>11.446194952001404</v>
      </c>
      <c r="S15" s="84">
        <v>11.473925756420035</v>
      </c>
      <c r="T15" s="74">
        <v>15.580948116864027</v>
      </c>
      <c r="U15" s="89">
        <v>13.62982456140351</v>
      </c>
      <c r="V15" s="90">
        <v>14.351847684847716</v>
      </c>
    </row>
    <row r="16" spans="1:28">
      <c r="A16" s="70" t="s">
        <v>135</v>
      </c>
      <c r="B16" s="70" t="s">
        <v>136</v>
      </c>
      <c r="H16" s="72">
        <v>13.434722705364335</v>
      </c>
      <c r="L16" s="72">
        <v>226.24261544270206</v>
      </c>
      <c r="N16" s="72">
        <v>4.9848528592348123</v>
      </c>
      <c r="Q16" s="88">
        <v>1.7001886816210898</v>
      </c>
      <c r="R16" s="72">
        <v>0.8657930538971802</v>
      </c>
      <c r="S16" s="88">
        <v>1.2919073977622868</v>
      </c>
      <c r="T16" s="72">
        <v>1.9505312754559458</v>
      </c>
      <c r="U16" s="78">
        <v>0.57345681957323558</v>
      </c>
      <c r="V16" s="80">
        <v>1.9554114400272244</v>
      </c>
    </row>
    <row r="17" spans="1:22">
      <c r="A17" s="70"/>
      <c r="B17" s="70" t="s">
        <v>74</v>
      </c>
      <c r="H17" s="73">
        <v>4.0012285933221307E-2</v>
      </c>
      <c r="L17" s="73">
        <v>5.7584411693730006E-2</v>
      </c>
      <c r="N17" s="73">
        <v>0.20182965550349383</v>
      </c>
      <c r="Q17" s="86">
        <v>0.14648116229017685</v>
      </c>
      <c r="R17" s="73">
        <v>7.5640250539834947E-2</v>
      </c>
      <c r="S17" s="86">
        <v>0.1125950633800661</v>
      </c>
      <c r="T17" s="73">
        <v>0.125186943748615</v>
      </c>
      <c r="U17" s="81">
        <v>4.207367578282202E-2</v>
      </c>
      <c r="V17" s="83">
        <v>0.13624806247711879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2296C-7EDE-0A45-BFA9-E3FE0E82B302}">
  <dimension ref="C6:O46"/>
  <sheetViews>
    <sheetView workbookViewId="0">
      <selection activeCell="B17" sqref="B17"/>
    </sheetView>
  </sheetViews>
  <sheetFormatPr baseColWidth="10" defaultRowHeight="14"/>
  <cols>
    <col min="1" max="3" width="10.83203125" style="114"/>
    <col min="4" max="15" width="9.83203125" style="114" customWidth="1"/>
    <col min="16" max="16384" width="10.83203125" style="114"/>
  </cols>
  <sheetData>
    <row r="6" spans="3:15" ht="15" thickBot="1"/>
    <row r="7" spans="3:15" ht="16">
      <c r="C7" s="91"/>
      <c r="D7" s="92"/>
      <c r="E7" s="156" t="s">
        <v>166</v>
      </c>
      <c r="F7" s="156"/>
      <c r="G7" s="156"/>
      <c r="H7" s="157"/>
      <c r="I7" s="156" t="s">
        <v>77</v>
      </c>
      <c r="J7" s="156"/>
      <c r="K7" s="156"/>
      <c r="L7" s="157"/>
      <c r="M7" s="156" t="s">
        <v>167</v>
      </c>
      <c r="N7" s="92"/>
      <c r="O7" s="93"/>
    </row>
    <row r="8" spans="3:15" ht="30">
      <c r="C8" s="95" t="s">
        <v>168</v>
      </c>
      <c r="D8" s="108" t="s">
        <v>141</v>
      </c>
      <c r="E8" s="109" t="s">
        <v>139</v>
      </c>
      <c r="F8" s="108" t="s">
        <v>140</v>
      </c>
      <c r="G8" s="108" t="s">
        <v>169</v>
      </c>
      <c r="H8" s="96" t="s">
        <v>141</v>
      </c>
      <c r="I8" s="109" t="s">
        <v>139</v>
      </c>
      <c r="J8" s="108" t="s">
        <v>140</v>
      </c>
      <c r="K8" s="108" t="s">
        <v>169</v>
      </c>
      <c r="L8" s="96" t="s">
        <v>141</v>
      </c>
      <c r="M8" s="109" t="s">
        <v>139</v>
      </c>
      <c r="N8" s="108" t="s">
        <v>140</v>
      </c>
      <c r="O8" s="97" t="s">
        <v>169</v>
      </c>
    </row>
    <row r="9" spans="3:15">
      <c r="C9" s="94" t="s">
        <v>71</v>
      </c>
      <c r="D9" s="110">
        <v>47.769999999999996</v>
      </c>
      <c r="E9" s="110">
        <v>47.169695460162124</v>
      </c>
      <c r="F9" s="110">
        <v>48.452629590030725</v>
      </c>
      <c r="G9" s="110">
        <v>48.452629590030739</v>
      </c>
      <c r="H9" s="98">
        <v>49.94</v>
      </c>
      <c r="I9" s="110">
        <v>48.984313108635959</v>
      </c>
      <c r="J9" s="110">
        <v>49.568625847313648</v>
      </c>
      <c r="K9" s="110">
        <v>49.568625847313655</v>
      </c>
      <c r="L9" s="98">
        <v>54.11</v>
      </c>
      <c r="M9" s="110">
        <v>55.862515455557414</v>
      </c>
      <c r="N9" s="110">
        <v>53.798744562655564</v>
      </c>
      <c r="O9" s="99">
        <v>53.798744562655564</v>
      </c>
    </row>
    <row r="10" spans="3:15">
      <c r="C10" s="94" t="s">
        <v>61</v>
      </c>
      <c r="D10" s="110">
        <v>0.96000000000000019</v>
      </c>
      <c r="E10" s="110">
        <v>0.93006805122532799</v>
      </c>
      <c r="F10" s="110">
        <v>0.95029123803878224</v>
      </c>
      <c r="G10" s="110">
        <v>0.95029123803878213</v>
      </c>
      <c r="H10" s="98">
        <v>2.7100000000000004</v>
      </c>
      <c r="I10" s="110">
        <v>2.674456860778768</v>
      </c>
      <c r="J10" s="110">
        <v>2.6401547673031671</v>
      </c>
      <c r="K10" s="110">
        <v>2.6401547673031684</v>
      </c>
      <c r="L10" s="98">
        <v>2.2400000000000007</v>
      </c>
      <c r="M10" s="110">
        <v>2.3435115563494975</v>
      </c>
      <c r="N10" s="110">
        <v>2.3195539946580532</v>
      </c>
      <c r="O10" s="99">
        <v>2.3195539946580541</v>
      </c>
    </row>
    <row r="11" spans="3:15">
      <c r="C11" s="94" t="s">
        <v>70</v>
      </c>
      <c r="D11" s="110">
        <v>15.349999999999998</v>
      </c>
      <c r="E11" s="110">
        <v>15.906551864306104</v>
      </c>
      <c r="F11" s="110">
        <v>15.195925469896569</v>
      </c>
      <c r="G11" s="110">
        <v>15.195925469896569</v>
      </c>
      <c r="H11" s="98">
        <v>13.8</v>
      </c>
      <c r="I11" s="110">
        <v>13.257362828680613</v>
      </c>
      <c r="J11" s="110">
        <v>13.673296514546925</v>
      </c>
      <c r="K11" s="110">
        <v>13.673296514546923</v>
      </c>
      <c r="L11" s="98">
        <v>13.650000000000002</v>
      </c>
      <c r="M11" s="110">
        <v>13.705349297711285</v>
      </c>
      <c r="N11" s="110">
        <v>13.930778015556495</v>
      </c>
      <c r="O11" s="99">
        <v>13.930778015556495</v>
      </c>
    </row>
    <row r="12" spans="3:15">
      <c r="C12" s="94" t="s">
        <v>52</v>
      </c>
      <c r="D12" s="110">
        <v>10.251681814091601</v>
      </c>
      <c r="E12" s="110">
        <v>10.415816168719864</v>
      </c>
      <c r="F12" s="110">
        <v>10.562727719391773</v>
      </c>
      <c r="G12" s="110">
        <v>10.562727719391773</v>
      </c>
      <c r="H12" s="98">
        <v>11.117568613335717</v>
      </c>
      <c r="I12" s="110">
        <v>10.787763290033034</v>
      </c>
      <c r="J12" s="110">
        <v>10.858552764766241</v>
      </c>
      <c r="K12" s="110">
        <v>10.858552764766241</v>
      </c>
      <c r="L12" s="98">
        <v>12.110450823360013</v>
      </c>
      <c r="M12" s="110">
        <v>12.296382848204088</v>
      </c>
      <c r="N12" s="110">
        <v>12.058420766629327</v>
      </c>
      <c r="O12" s="99">
        <v>12.058420766629327</v>
      </c>
    </row>
    <row r="13" spans="3:15">
      <c r="C13" s="94" t="s">
        <v>62</v>
      </c>
      <c r="D13" s="111">
        <v>0.17100000000000001</v>
      </c>
      <c r="E13" s="111">
        <v>0.17327606175813867</v>
      </c>
      <c r="F13" s="111">
        <v>0.17301536729195141</v>
      </c>
      <c r="G13" s="111">
        <v>0.17301536729195141</v>
      </c>
      <c r="H13" s="100">
        <v>0.16799999999999998</v>
      </c>
      <c r="I13" s="111">
        <v>0.16037652025367566</v>
      </c>
      <c r="J13" s="111">
        <v>0.16820168075757599</v>
      </c>
      <c r="K13" s="111">
        <v>0.16820168075757599</v>
      </c>
      <c r="L13" s="100">
        <v>0.17999999999999997</v>
      </c>
      <c r="M13" s="111">
        <v>0.18605206113812647</v>
      </c>
      <c r="N13" s="111">
        <v>0.17778295195047261</v>
      </c>
      <c r="O13" s="101">
        <v>0.17778295195047261</v>
      </c>
    </row>
    <row r="14" spans="3:15">
      <c r="C14" s="94" t="s">
        <v>69</v>
      </c>
      <c r="D14" s="110">
        <v>9.68</v>
      </c>
      <c r="E14" s="110">
        <v>10.861072615667254</v>
      </c>
      <c r="F14" s="110">
        <v>9.785805397077036</v>
      </c>
      <c r="G14" s="110">
        <v>9.7980713642608599</v>
      </c>
      <c r="H14" s="98">
        <v>7.2300000000000022</v>
      </c>
      <c r="I14" s="110">
        <v>7.2117262831379376</v>
      </c>
      <c r="J14" s="110">
        <v>6.9148949106187816</v>
      </c>
      <c r="K14" s="110">
        <v>6.8978014375767076</v>
      </c>
      <c r="L14" s="98">
        <v>3.48</v>
      </c>
      <c r="M14" s="110">
        <v>3.1244240840881674</v>
      </c>
      <c r="N14" s="110">
        <v>3.6994481770545873</v>
      </c>
      <c r="O14" s="99">
        <v>3.6494718549585534</v>
      </c>
    </row>
    <row r="15" spans="3:15">
      <c r="C15" s="94" t="s">
        <v>51</v>
      </c>
      <c r="D15" s="110">
        <v>13.239999999999998</v>
      </c>
      <c r="E15" s="110">
        <v>13.579069624285333</v>
      </c>
      <c r="F15" s="110">
        <v>13.355135239165</v>
      </c>
      <c r="G15" s="110">
        <v>13.355135239164998</v>
      </c>
      <c r="H15" s="98">
        <v>11.400000000000002</v>
      </c>
      <c r="I15" s="110">
        <v>11.26421638804745</v>
      </c>
      <c r="J15" s="110">
        <v>11.181818806112684</v>
      </c>
      <c r="K15" s="110">
        <v>11.181818806112684</v>
      </c>
      <c r="L15" s="98">
        <v>6.9500000000000011</v>
      </c>
      <c r="M15" s="110">
        <v>6.8665580206880792</v>
      </c>
      <c r="N15" s="110">
        <v>7.0530459547223145</v>
      </c>
      <c r="O15" s="99">
        <v>7.0530459547223145</v>
      </c>
    </row>
    <row r="16" spans="3:15">
      <c r="C16" s="94" t="s">
        <v>60</v>
      </c>
      <c r="D16" s="111">
        <v>2.7000000000000003E-2</v>
      </c>
      <c r="E16" s="111">
        <v>1.1596199574858659E-2</v>
      </c>
      <c r="F16" s="111">
        <v>4.3720910809557943E-2</v>
      </c>
      <c r="G16" s="111">
        <v>4.3720910809557943E-2</v>
      </c>
      <c r="H16" s="98">
        <v>0.51999999999999991</v>
      </c>
      <c r="I16" s="110">
        <v>0.4962622658344002</v>
      </c>
      <c r="J16" s="110">
        <v>0.4985922423017472</v>
      </c>
      <c r="K16" s="110">
        <v>0.49859224230174748</v>
      </c>
      <c r="L16" s="98">
        <v>1.69</v>
      </c>
      <c r="M16" s="110">
        <v>1.7707028092243537</v>
      </c>
      <c r="N16" s="110">
        <v>1.6946868468886944</v>
      </c>
      <c r="O16" s="99">
        <v>1.6946868468886951</v>
      </c>
    </row>
    <row r="17" spans="3:15">
      <c r="C17" s="94" t="s">
        <v>75</v>
      </c>
      <c r="D17" s="110">
        <v>4.5999999999999992E-2</v>
      </c>
      <c r="E17" s="110">
        <v>5.2059719944139937E-2</v>
      </c>
      <c r="F17" s="110">
        <v>5.2267918196645544E-2</v>
      </c>
      <c r="G17" s="110">
        <v>5.3668500021346932E-2</v>
      </c>
      <c r="H17" s="98">
        <v>0.27300000000000008</v>
      </c>
      <c r="I17" s="110">
        <v>0.24499942594918847</v>
      </c>
      <c r="J17" s="110">
        <v>0.25792686843284818</v>
      </c>
      <c r="K17" s="110">
        <v>0.25677050336324042</v>
      </c>
      <c r="L17" s="98">
        <v>0.35999999999999993</v>
      </c>
      <c r="M17" s="110">
        <v>0.34902035598908299</v>
      </c>
      <c r="N17" s="110">
        <v>0.36880521337050653</v>
      </c>
      <c r="O17" s="99">
        <v>0.36856099661541281</v>
      </c>
    </row>
    <row r="18" spans="3:15">
      <c r="C18" s="158" t="s">
        <v>171</v>
      </c>
      <c r="D18" s="110">
        <v>1.82</v>
      </c>
      <c r="E18" s="159">
        <v>1.82</v>
      </c>
      <c r="F18" s="159">
        <v>1.82</v>
      </c>
      <c r="G18" s="159">
        <v>1.82</v>
      </c>
      <c r="H18" s="98">
        <v>2.31</v>
      </c>
      <c r="I18" s="110">
        <v>2.31</v>
      </c>
      <c r="J18" s="110">
        <v>2.31</v>
      </c>
      <c r="K18" s="110">
        <v>2.31</v>
      </c>
      <c r="L18" s="98">
        <v>3.27</v>
      </c>
      <c r="M18" s="110">
        <v>3.27</v>
      </c>
      <c r="N18" s="110">
        <v>3.27</v>
      </c>
      <c r="O18" s="99">
        <v>3.27</v>
      </c>
    </row>
    <row r="19" spans="3:15">
      <c r="C19" s="94" t="s">
        <v>68</v>
      </c>
      <c r="D19" s="112">
        <v>382</v>
      </c>
      <c r="E19" s="112">
        <v>368.63327489895926</v>
      </c>
      <c r="F19" s="112">
        <v>379.68130142979857</v>
      </c>
      <c r="G19" s="112">
        <v>379.68130142979874</v>
      </c>
      <c r="H19" s="102">
        <v>289</v>
      </c>
      <c r="I19" s="112">
        <v>300.44634025909488</v>
      </c>
      <c r="J19" s="112">
        <v>279.9794425965747</v>
      </c>
      <c r="K19" s="112">
        <v>279.97944259657481</v>
      </c>
      <c r="L19" s="102">
        <v>16</v>
      </c>
      <c r="M19" s="112">
        <v>127.66360486919481</v>
      </c>
      <c r="N19" s="112">
        <v>27.339255973626599</v>
      </c>
      <c r="O19" s="103">
        <v>27.339255973626763</v>
      </c>
    </row>
    <row r="20" spans="3:15">
      <c r="C20" s="94"/>
      <c r="D20" s="110">
        <f t="shared" ref="D20:O20" si="0">SUM(D9:D18)</f>
        <v>99.315681814091604</v>
      </c>
      <c r="E20" s="110">
        <f t="shared" si="0"/>
        <v>100.91920576564314</v>
      </c>
      <c r="F20" s="110">
        <f t="shared" si="0"/>
        <v>100.39151884989803</v>
      </c>
      <c r="G20" s="110">
        <f t="shared" si="0"/>
        <v>100.40518539890657</v>
      </c>
      <c r="H20" s="98">
        <f t="shared" si="0"/>
        <v>99.468568613335734</v>
      </c>
      <c r="I20" s="110">
        <f t="shared" si="0"/>
        <v>97.391476971351025</v>
      </c>
      <c r="J20" s="110">
        <f t="shared" si="0"/>
        <v>98.072064402153629</v>
      </c>
      <c r="K20" s="110">
        <f t="shared" si="0"/>
        <v>98.053814564041957</v>
      </c>
      <c r="L20" s="98">
        <f t="shared" si="0"/>
        <v>98.040450823360018</v>
      </c>
      <c r="M20" s="110">
        <f t="shared" si="0"/>
        <v>99.774516488950084</v>
      </c>
      <c r="N20" s="110">
        <f t="shared" si="0"/>
        <v>98.371266483486011</v>
      </c>
      <c r="O20" s="99">
        <f t="shared" si="0"/>
        <v>98.321045944634889</v>
      </c>
    </row>
    <row r="21" spans="3:15" ht="30">
      <c r="C21" s="95" t="s">
        <v>170</v>
      </c>
      <c r="D21" s="108" t="s">
        <v>141</v>
      </c>
      <c r="E21" s="109" t="s">
        <v>139</v>
      </c>
      <c r="F21" s="108" t="s">
        <v>140</v>
      </c>
      <c r="G21" s="108" t="s">
        <v>169</v>
      </c>
      <c r="H21" s="96" t="s">
        <v>141</v>
      </c>
      <c r="I21" s="109" t="s">
        <v>139</v>
      </c>
      <c r="J21" s="108" t="s">
        <v>140</v>
      </c>
      <c r="K21" s="108" t="s">
        <v>169</v>
      </c>
      <c r="L21" s="96" t="s">
        <v>141</v>
      </c>
      <c r="M21" s="109" t="s">
        <v>139</v>
      </c>
      <c r="N21" s="108" t="s">
        <v>140</v>
      </c>
      <c r="O21" s="97" t="s">
        <v>169</v>
      </c>
    </row>
    <row r="22" spans="3:15">
      <c r="C22" s="94" t="s">
        <v>60</v>
      </c>
      <c r="D22" s="111">
        <v>2.7E-2</v>
      </c>
      <c r="E22" s="110">
        <v>5.5311751183380151E-2</v>
      </c>
      <c r="F22" s="110">
        <v>4.0403027912038092E-2</v>
      </c>
      <c r="G22" s="110">
        <v>4.0403027912037988E-2</v>
      </c>
      <c r="H22" s="98">
        <v>0.42140000000000005</v>
      </c>
      <c r="I22" s="110">
        <v>0.42955277015184262</v>
      </c>
      <c r="J22" s="110">
        <v>0.40754551663736738</v>
      </c>
      <c r="K22" s="110">
        <v>0.40754551663736727</v>
      </c>
      <c r="L22" s="98">
        <v>1.4559999999999997</v>
      </c>
      <c r="M22" s="110">
        <v>1.5109175121640224</v>
      </c>
      <c r="N22" s="110">
        <v>1.4683991443249083</v>
      </c>
      <c r="O22" s="99">
        <v>1.4683991443249083</v>
      </c>
    </row>
    <row r="23" spans="3:15">
      <c r="C23" s="94" t="s">
        <v>51</v>
      </c>
      <c r="D23" s="110">
        <v>13.239999999999998</v>
      </c>
      <c r="E23" s="110">
        <v>13.989830523061125</v>
      </c>
      <c r="F23" s="110">
        <v>13.332643530007845</v>
      </c>
      <c r="G23" s="110">
        <v>13.328014877881664</v>
      </c>
      <c r="H23" s="98">
        <v>11.768000000000002</v>
      </c>
      <c r="I23" s="110">
        <v>12.006916769426283</v>
      </c>
      <c r="J23" s="110">
        <v>11.550124579281839</v>
      </c>
      <c r="K23" s="110">
        <v>11.548229337263683</v>
      </c>
      <c r="L23" s="98">
        <v>7.8400000000000016</v>
      </c>
      <c r="M23" s="110">
        <v>7.9990098457640046</v>
      </c>
      <c r="N23" s="110">
        <v>7.9472598399162804</v>
      </c>
      <c r="O23" s="99">
        <v>7.9508894238150818</v>
      </c>
    </row>
    <row r="24" spans="3:15">
      <c r="C24" s="94" t="s">
        <v>61</v>
      </c>
      <c r="D24" s="110">
        <v>0.96</v>
      </c>
      <c r="E24" s="110">
        <v>0.9381817271236973</v>
      </c>
      <c r="F24" s="110">
        <v>0.95164428396716672</v>
      </c>
      <c r="G24" s="110">
        <v>0.95262485658445839</v>
      </c>
      <c r="H24" s="98">
        <v>2.3600000000000003</v>
      </c>
      <c r="I24" s="110">
        <v>2.3321006029526092</v>
      </c>
      <c r="J24" s="110">
        <v>2.2381987867605995</v>
      </c>
      <c r="K24" s="110">
        <v>2.2378579888447541</v>
      </c>
      <c r="L24" s="98">
        <v>2.3340000000000005</v>
      </c>
      <c r="M24" s="110">
        <v>2.5418466979485919</v>
      </c>
      <c r="N24" s="110">
        <v>2.43178952409813</v>
      </c>
      <c r="O24" s="99">
        <v>2.4312498965988887</v>
      </c>
    </row>
    <row r="25" spans="3:15">
      <c r="C25" s="94" t="s">
        <v>62</v>
      </c>
      <c r="D25" s="111">
        <v>0.17100000000000001</v>
      </c>
      <c r="E25" s="111">
        <v>0.17636635094006117</v>
      </c>
      <c r="F25" s="111">
        <v>0.17249183981128513</v>
      </c>
      <c r="G25" s="111">
        <v>0.1725029328534699</v>
      </c>
      <c r="H25" s="98">
        <v>0.16859999999999997</v>
      </c>
      <c r="I25" s="110">
        <v>0.16384531981112829</v>
      </c>
      <c r="J25" s="110">
        <v>0.16874395931856409</v>
      </c>
      <c r="K25" s="110">
        <v>0.1688520980883948</v>
      </c>
      <c r="L25" s="98">
        <v>0.17759999999999995</v>
      </c>
      <c r="M25" s="110">
        <v>0.19096973650094434</v>
      </c>
      <c r="N25" s="110">
        <v>0.17686302484450872</v>
      </c>
      <c r="O25" s="99">
        <v>0.17676093262557102</v>
      </c>
    </row>
    <row r="26" spans="3:15">
      <c r="C26" s="94" t="s">
        <v>52</v>
      </c>
      <c r="D26" s="110">
        <v>10.251681814091601</v>
      </c>
      <c r="E26" s="110">
        <v>10.640882651826985</v>
      </c>
      <c r="F26" s="110">
        <v>10.624878158103032</v>
      </c>
      <c r="G26" s="110">
        <v>10.629076393274191</v>
      </c>
      <c r="H26" s="98">
        <v>10.944391253486891</v>
      </c>
      <c r="I26" s="110">
        <v>10.765132393015904</v>
      </c>
      <c r="J26" s="110">
        <v>10.703798355269649</v>
      </c>
      <c r="K26" s="110">
        <v>10.707348165587756</v>
      </c>
      <c r="L26" s="98">
        <v>11.911874381355153</v>
      </c>
      <c r="M26" s="110">
        <v>12.576588667974249</v>
      </c>
      <c r="N26" s="110">
        <v>11.854388167453269</v>
      </c>
      <c r="O26" s="99">
        <v>11.848484491126991</v>
      </c>
    </row>
    <row r="27" spans="3:15">
      <c r="C27" s="94" t="s">
        <v>68</v>
      </c>
      <c r="D27" s="110">
        <v>382</v>
      </c>
      <c r="E27" s="110">
        <v>403.19875722352822</v>
      </c>
      <c r="F27" s="110">
        <v>375.49733270322696</v>
      </c>
      <c r="G27" s="110">
        <v>392.15391854899639</v>
      </c>
      <c r="H27" s="98">
        <v>307.60000000000002</v>
      </c>
      <c r="I27" s="110">
        <v>307.66098230696622</v>
      </c>
      <c r="J27" s="110">
        <v>307.23547714205324</v>
      </c>
      <c r="K27" s="110">
        <v>282.42487209995778</v>
      </c>
      <c r="L27" s="98">
        <v>70.599999999999994</v>
      </c>
      <c r="M27" s="110">
        <v>134.66380459447527</v>
      </c>
      <c r="N27" s="110">
        <v>183.62878473358708</v>
      </c>
      <c r="O27" s="99">
        <v>83.730529832251037</v>
      </c>
    </row>
    <row r="28" spans="3:15">
      <c r="C28" s="94" t="s">
        <v>63</v>
      </c>
      <c r="D28" s="110">
        <v>51.399999999999991</v>
      </c>
      <c r="E28" s="110">
        <v>40.629453390921611</v>
      </c>
      <c r="F28" s="110">
        <v>49.458161435883625</v>
      </c>
      <c r="G28" s="110">
        <v>49.28177563221341</v>
      </c>
      <c r="H28" s="98">
        <v>46.28</v>
      </c>
      <c r="I28" s="110">
        <v>43.948822131270013</v>
      </c>
      <c r="J28" s="110">
        <v>45.174418912297206</v>
      </c>
      <c r="K28" s="110">
        <v>45.150866476213352</v>
      </c>
      <c r="L28" s="98">
        <v>38.6</v>
      </c>
      <c r="M28" s="110">
        <v>47.46560008448273</v>
      </c>
      <c r="N28" s="110">
        <v>40.63591402097039</v>
      </c>
      <c r="O28" s="99">
        <v>40.774284245394128</v>
      </c>
    </row>
    <row r="29" spans="3:15">
      <c r="C29" s="94" t="s">
        <v>53</v>
      </c>
      <c r="D29" s="112">
        <v>166</v>
      </c>
      <c r="E29" s="112">
        <v>150.58389711981548</v>
      </c>
      <c r="F29" s="112">
        <v>163.2748362974545</v>
      </c>
      <c r="G29" s="112">
        <v>162.6457321645936</v>
      </c>
      <c r="H29" s="102">
        <v>130</v>
      </c>
      <c r="I29" s="112">
        <v>140.73696359125049</v>
      </c>
      <c r="J29" s="112">
        <v>120.1387961847046</v>
      </c>
      <c r="K29" s="112">
        <v>119.92892409947538</v>
      </c>
      <c r="L29" s="102">
        <v>34.6</v>
      </c>
      <c r="M29" s="112">
        <v>123.22586872990675</v>
      </c>
      <c r="N29" s="112">
        <v>43.428692662032461</v>
      </c>
      <c r="O29" s="103">
        <v>43.964353400163688</v>
      </c>
    </row>
    <row r="30" spans="3:15">
      <c r="C30" s="94" t="s">
        <v>64</v>
      </c>
      <c r="D30" s="112">
        <v>126</v>
      </c>
      <c r="E30" s="112">
        <v>138.37942862251316</v>
      </c>
      <c r="F30" s="112">
        <v>144.46071914829847</v>
      </c>
      <c r="G30" s="112">
        <v>144.4026123825839</v>
      </c>
      <c r="H30" s="102">
        <v>134</v>
      </c>
      <c r="I30" s="112">
        <v>109.07500747590453</v>
      </c>
      <c r="J30" s="112">
        <v>114.46665285672555</v>
      </c>
      <c r="K30" s="112">
        <v>114.44145744639022</v>
      </c>
      <c r="L30" s="102">
        <v>42.4</v>
      </c>
      <c r="M30" s="112">
        <v>41.794628035118578</v>
      </c>
      <c r="N30" s="112">
        <v>45.602908680613155</v>
      </c>
      <c r="O30" s="103">
        <v>45.653274854202238</v>
      </c>
    </row>
    <row r="31" spans="3:15">
      <c r="C31" s="94" t="s">
        <v>65</v>
      </c>
      <c r="D31" s="112">
        <v>71</v>
      </c>
      <c r="E31" s="112">
        <v>85.226980382645181</v>
      </c>
      <c r="F31" s="112">
        <v>75.249066822122074</v>
      </c>
      <c r="G31" s="112">
        <v>75.604283372348789</v>
      </c>
      <c r="H31" s="102">
        <v>98.2</v>
      </c>
      <c r="I31" s="112">
        <v>98.542903261191753</v>
      </c>
      <c r="J31" s="112">
        <v>96.601583941452759</v>
      </c>
      <c r="K31" s="112">
        <v>96.664432451773195</v>
      </c>
      <c r="L31" s="102">
        <v>124.6</v>
      </c>
      <c r="M31" s="112">
        <v>114.97934834278269</v>
      </c>
      <c r="N31" s="112">
        <v>122.95796030279708</v>
      </c>
      <c r="O31" s="103">
        <v>122.65992573536448</v>
      </c>
    </row>
    <row r="32" spans="3:15">
      <c r="C32" s="94" t="s">
        <v>54</v>
      </c>
      <c r="D32" s="110">
        <v>0.27</v>
      </c>
      <c r="E32" s="113">
        <v>55.71674935695782</v>
      </c>
      <c r="F32" s="113">
        <v>45.241141818193562</v>
      </c>
      <c r="G32" s="113">
        <v>23.776307983276212</v>
      </c>
      <c r="H32" s="104">
        <v>8.8539999999999992</v>
      </c>
      <c r="I32" s="113">
        <v>18.701674679459337</v>
      </c>
      <c r="J32" s="113">
        <v>18.215717994508502</v>
      </c>
      <c r="K32" s="113">
        <v>12.907385293943307</v>
      </c>
      <c r="L32" s="104">
        <v>39.959999999999994</v>
      </c>
      <c r="M32" s="113">
        <v>48.548348635737895</v>
      </c>
      <c r="N32" s="113">
        <v>40.007353440974747</v>
      </c>
      <c r="O32" s="160">
        <v>21.671414398056434</v>
      </c>
    </row>
    <row r="33" spans="3:15">
      <c r="C33" s="94" t="s">
        <v>55</v>
      </c>
      <c r="D33" s="112">
        <v>108</v>
      </c>
      <c r="E33" s="112">
        <v>117.78022716390824</v>
      </c>
      <c r="F33" s="112">
        <v>107.67590639782642</v>
      </c>
      <c r="G33" s="112">
        <v>107.81716149896657</v>
      </c>
      <c r="H33" s="102">
        <v>344</v>
      </c>
      <c r="I33" s="112">
        <v>332.50254702903834</v>
      </c>
      <c r="J33" s="112">
        <v>333.01059366895902</v>
      </c>
      <c r="K33" s="112">
        <v>332.95449974955397</v>
      </c>
      <c r="L33" s="102">
        <v>344.6</v>
      </c>
      <c r="M33" s="112">
        <v>351.63647191771724</v>
      </c>
      <c r="N33" s="112">
        <v>353.09018755453144</v>
      </c>
      <c r="O33" s="103">
        <v>353.01650784647467</v>
      </c>
    </row>
    <row r="34" spans="3:15">
      <c r="C34" s="94" t="s">
        <v>56</v>
      </c>
      <c r="D34" s="113">
        <v>16</v>
      </c>
      <c r="E34" s="113">
        <v>14.530492836964228</v>
      </c>
      <c r="F34" s="113">
        <v>16.47692498854698</v>
      </c>
      <c r="G34" s="113">
        <v>16.503090132795879</v>
      </c>
      <c r="H34" s="104">
        <v>25.279999999999998</v>
      </c>
      <c r="I34" s="113">
        <v>25.904634343526784</v>
      </c>
      <c r="J34" s="113">
        <v>24.990523922006812</v>
      </c>
      <c r="K34" s="113">
        <v>24.995052910885899</v>
      </c>
      <c r="L34" s="104">
        <v>35.92</v>
      </c>
      <c r="M34" s="113">
        <v>40.07570305080894</v>
      </c>
      <c r="N34" s="113">
        <v>35.597636147812466</v>
      </c>
      <c r="O34" s="160">
        <v>35.575208601630855</v>
      </c>
    </row>
    <row r="35" spans="3:15">
      <c r="C35" s="94" t="s">
        <v>66</v>
      </c>
      <c r="D35" s="112">
        <v>22</v>
      </c>
      <c r="E35" s="112">
        <v>24.07739825148408</v>
      </c>
      <c r="F35" s="112">
        <v>23.492045195094487</v>
      </c>
      <c r="G35" s="112">
        <v>23.5724768267016</v>
      </c>
      <c r="H35" s="102">
        <v>147.6</v>
      </c>
      <c r="I35" s="112">
        <v>142.20714123810447</v>
      </c>
      <c r="J35" s="112">
        <v>141.95287818950641</v>
      </c>
      <c r="K35" s="112">
        <v>141.93928770455969</v>
      </c>
      <c r="L35" s="102">
        <v>187.8</v>
      </c>
      <c r="M35" s="112">
        <v>190.38057629194213</v>
      </c>
      <c r="N35" s="112">
        <v>190.2613321012885</v>
      </c>
      <c r="O35" s="103">
        <v>190.20939929703317</v>
      </c>
    </row>
    <row r="36" spans="3:15">
      <c r="C36" s="94" t="s">
        <v>67</v>
      </c>
      <c r="D36" s="113">
        <v>2</v>
      </c>
      <c r="E36" s="113">
        <v>5.6223430608246439</v>
      </c>
      <c r="F36" s="113">
        <v>4.1639811789801229</v>
      </c>
      <c r="G36" s="113">
        <v>4.2220173598037416</v>
      </c>
      <c r="H36" s="104">
        <v>15.6</v>
      </c>
      <c r="I36" s="113">
        <v>16.916287836200048</v>
      </c>
      <c r="J36" s="113">
        <v>15.620374457841459</v>
      </c>
      <c r="K36" s="113">
        <v>15.588904535347615</v>
      </c>
      <c r="L36" s="104">
        <v>15</v>
      </c>
      <c r="M36" s="113">
        <v>15.08640052134661</v>
      </c>
      <c r="N36" s="113">
        <v>13.764166626839048</v>
      </c>
      <c r="O36" s="160">
        <v>13.747198819090775</v>
      </c>
    </row>
    <row r="37" spans="3:15" ht="30">
      <c r="C37" s="95" t="s">
        <v>172</v>
      </c>
      <c r="D37" s="108" t="s">
        <v>141</v>
      </c>
      <c r="E37" s="109" t="s">
        <v>139</v>
      </c>
      <c r="F37" s="108" t="s">
        <v>140</v>
      </c>
      <c r="G37" s="108" t="s">
        <v>169</v>
      </c>
      <c r="H37" s="96" t="s">
        <v>141</v>
      </c>
      <c r="I37" s="109" t="s">
        <v>139</v>
      </c>
      <c r="J37" s="108" t="s">
        <v>140</v>
      </c>
      <c r="K37" s="108" t="s">
        <v>169</v>
      </c>
      <c r="L37" s="96" t="s">
        <v>141</v>
      </c>
      <c r="M37" s="109" t="s">
        <v>139</v>
      </c>
      <c r="N37" s="108" t="s">
        <v>140</v>
      </c>
      <c r="O37" s="97" t="s">
        <v>169</v>
      </c>
    </row>
    <row r="38" spans="3:15">
      <c r="C38" s="94" t="s">
        <v>51</v>
      </c>
      <c r="D38" s="111">
        <v>13.239999999999998</v>
      </c>
      <c r="E38" s="110">
        <v>13.603011855724992</v>
      </c>
      <c r="F38" s="110">
        <v>13.372449375792142</v>
      </c>
      <c r="G38" s="110">
        <v>13.372449375792144</v>
      </c>
      <c r="H38" s="98">
        <v>11.768000000000002</v>
      </c>
      <c r="I38" s="110">
        <v>11.728886042952542</v>
      </c>
      <c r="J38" s="110">
        <v>11.493780097849971</v>
      </c>
      <c r="K38" s="110">
        <v>11.493780097849973</v>
      </c>
      <c r="L38" s="98">
        <v>7.8400000000000016</v>
      </c>
      <c r="M38" s="110">
        <v>8.1829803141641158</v>
      </c>
      <c r="N38" s="110">
        <v>7.9392779882507911</v>
      </c>
      <c r="O38" s="99">
        <v>7.939277988250792</v>
      </c>
    </row>
    <row r="39" spans="3:15">
      <c r="C39" s="94" t="s">
        <v>52</v>
      </c>
      <c r="D39" s="110">
        <v>10.251681814091604</v>
      </c>
      <c r="E39" s="110">
        <v>10.676827170130347</v>
      </c>
      <c r="F39" s="110">
        <v>10.603071484264918</v>
      </c>
      <c r="G39" s="110">
        <v>10.603071484264914</v>
      </c>
      <c r="H39" s="98">
        <v>10.944391253486909</v>
      </c>
      <c r="I39" s="110">
        <v>10.878909917119273</v>
      </c>
      <c r="J39" s="110">
        <v>10.727934333915716</v>
      </c>
      <c r="K39" s="110">
        <v>10.727934333915709</v>
      </c>
      <c r="L39" s="98">
        <v>11.911874381355167</v>
      </c>
      <c r="M39" s="110">
        <v>12.706310788441774</v>
      </c>
      <c r="N39" s="110">
        <v>11.85704844012974</v>
      </c>
      <c r="O39" s="99">
        <v>11.857048440129734</v>
      </c>
    </row>
    <row r="40" spans="3:15">
      <c r="C40" s="94" t="s">
        <v>53</v>
      </c>
      <c r="D40" s="112">
        <v>166</v>
      </c>
      <c r="E40" s="112">
        <v>148.66306838911544</v>
      </c>
      <c r="F40" s="112">
        <v>112.59203206830716</v>
      </c>
      <c r="G40" s="112">
        <v>112.59203206830711</v>
      </c>
      <c r="H40" s="102">
        <v>130</v>
      </c>
      <c r="I40" s="112">
        <v>141.46637362787365</v>
      </c>
      <c r="J40" s="112">
        <v>92.697055024354611</v>
      </c>
      <c r="K40" s="112">
        <v>92.697055024354583</v>
      </c>
      <c r="L40" s="102">
        <v>34.6</v>
      </c>
      <c r="M40" s="112">
        <v>143.57377611202713</v>
      </c>
      <c r="N40" s="112">
        <v>98.52288555289131</v>
      </c>
      <c r="O40" s="103">
        <v>98.522885552891282</v>
      </c>
    </row>
    <row r="41" spans="3:15">
      <c r="C41" s="94" t="s">
        <v>54</v>
      </c>
      <c r="D41" s="110">
        <v>0.27</v>
      </c>
      <c r="E41" s="113">
        <v>39.565544862276191</v>
      </c>
      <c r="F41" s="113">
        <v>24.063966546744517</v>
      </c>
      <c r="G41" s="113">
        <v>24.063966546744517</v>
      </c>
      <c r="H41" s="104">
        <v>8.8539999999999992</v>
      </c>
      <c r="I41" s="113">
        <v>16.963934202641777</v>
      </c>
      <c r="J41" s="113">
        <v>10.935655134916329</v>
      </c>
      <c r="K41" s="113">
        <v>10.935655134916329</v>
      </c>
      <c r="L41" s="104">
        <v>39.959999999999994</v>
      </c>
      <c r="M41" s="113">
        <v>37.555490393364195</v>
      </c>
      <c r="N41" s="113">
        <v>22.89641165784704</v>
      </c>
      <c r="O41" s="160">
        <v>22.89641165784704</v>
      </c>
    </row>
    <row r="42" spans="3:15">
      <c r="C42" s="94" t="s">
        <v>55</v>
      </c>
      <c r="D42" s="112">
        <v>108</v>
      </c>
      <c r="E42" s="112">
        <v>121.09631459350285</v>
      </c>
      <c r="F42" s="112">
        <v>108.70884361076341</v>
      </c>
      <c r="G42" s="112">
        <v>108.70884361076335</v>
      </c>
      <c r="H42" s="102">
        <v>344</v>
      </c>
      <c r="I42" s="112">
        <v>325.98316278819249</v>
      </c>
      <c r="J42" s="112">
        <v>329.68106865961715</v>
      </c>
      <c r="K42" s="112">
        <v>329.68106865961704</v>
      </c>
      <c r="L42" s="102">
        <v>344.6</v>
      </c>
      <c r="M42" s="112">
        <v>349.68705812502492</v>
      </c>
      <c r="N42" s="112">
        <v>355.24592331504039</v>
      </c>
      <c r="O42" s="103">
        <v>355.24592331504027</v>
      </c>
    </row>
    <row r="43" spans="3:15">
      <c r="C43" s="94" t="s">
        <v>56</v>
      </c>
      <c r="D43" s="113">
        <v>16</v>
      </c>
      <c r="E43" s="113">
        <v>14.726863854613253</v>
      </c>
      <c r="F43" s="113">
        <v>16.807644217819004</v>
      </c>
      <c r="G43" s="113">
        <v>16.807644217819004</v>
      </c>
      <c r="H43" s="104">
        <v>25.279999999999998</v>
      </c>
      <c r="I43" s="113">
        <v>25.773417710787054</v>
      </c>
      <c r="J43" s="113">
        <v>25.002660035583126</v>
      </c>
      <c r="K43" s="113">
        <v>25.002660035583126</v>
      </c>
      <c r="L43" s="104">
        <v>35.92</v>
      </c>
      <c r="M43" s="113">
        <v>39.932134413457554</v>
      </c>
      <c r="N43" s="113">
        <v>35.506470440923025</v>
      </c>
      <c r="O43" s="160">
        <v>35.50647044092301</v>
      </c>
    </row>
    <row r="44" spans="3:15">
      <c r="C44" s="94" t="s">
        <v>57</v>
      </c>
      <c r="D44" s="112">
        <v>22</v>
      </c>
      <c r="E44" s="112">
        <v>25.21992073660574</v>
      </c>
      <c r="F44" s="112">
        <v>23.130514636631283</v>
      </c>
      <c r="G44" s="112">
        <v>23.130514636631283</v>
      </c>
      <c r="H44" s="102">
        <v>147.6</v>
      </c>
      <c r="I44" s="112">
        <v>136.08105270635755</v>
      </c>
      <c r="J44" s="112">
        <v>140.92506259071988</v>
      </c>
      <c r="K44" s="112">
        <v>140.92506259071988</v>
      </c>
      <c r="L44" s="102">
        <v>187.8</v>
      </c>
      <c r="M44" s="112">
        <v>183.3989592773988</v>
      </c>
      <c r="N44" s="112">
        <v>191.20229966773616</v>
      </c>
      <c r="O44" s="103">
        <v>191.20229966773621</v>
      </c>
    </row>
    <row r="45" spans="3:15">
      <c r="C45" s="94" t="s">
        <v>58</v>
      </c>
      <c r="D45" s="113">
        <v>2</v>
      </c>
      <c r="E45" s="113">
        <v>1.9203438013288259</v>
      </c>
      <c r="F45" s="113">
        <v>2.8462249129321191</v>
      </c>
      <c r="G45" s="113">
        <v>2.8462249129321142</v>
      </c>
      <c r="H45" s="104">
        <v>15.6</v>
      </c>
      <c r="I45" s="113">
        <v>16.667532769804872</v>
      </c>
      <c r="J45" s="113">
        <v>15.594322081575308</v>
      </c>
      <c r="K45" s="113">
        <v>15.594322081575308</v>
      </c>
      <c r="L45" s="104">
        <v>15</v>
      </c>
      <c r="M45" s="113">
        <v>15.337582627814758</v>
      </c>
      <c r="N45" s="113">
        <v>14.444656631720232</v>
      </c>
      <c r="O45" s="160">
        <v>14.444656631720235</v>
      </c>
    </row>
    <row r="46" spans="3:15" ht="15" thickBot="1">
      <c r="C46" s="105" t="s">
        <v>59</v>
      </c>
      <c r="D46" s="106">
        <v>7.7000000000000011</v>
      </c>
      <c r="E46" s="106">
        <v>59.355469251355942</v>
      </c>
      <c r="F46" s="106">
        <v>15.95305197488285</v>
      </c>
      <c r="G46" s="106">
        <v>15.953051974882797</v>
      </c>
      <c r="H46" s="161">
        <v>112.74000000000001</v>
      </c>
      <c r="I46" s="106">
        <v>138.13799183253769</v>
      </c>
      <c r="J46" s="106">
        <v>107.98525189983459</v>
      </c>
      <c r="K46" s="106">
        <v>107.98525189983452</v>
      </c>
      <c r="L46" s="161">
        <v>572.6</v>
      </c>
      <c r="M46" s="106">
        <v>533.2615089988717</v>
      </c>
      <c r="N46" s="106">
        <v>569.56080616608222</v>
      </c>
      <c r="O46" s="107">
        <v>569.56080616608222</v>
      </c>
    </row>
  </sheetData>
  <pageMargins left="0.7" right="0.7" top="0.75" bottom="0.75" header="0.3" footer="0.3"/>
  <ignoredErrors>
    <ignoredError sqref="D20:O20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CAPTION SppTab4</vt:lpstr>
      <vt:lpstr>STable04A-10 KV XRF3</vt:lpstr>
      <vt:lpstr>STable04B-30 KV XRF3</vt:lpstr>
      <vt:lpstr>STable04C-50 KV XRF3</vt:lpstr>
      <vt:lpstr>XRF3 USGS</vt:lpstr>
      <vt:lpstr>USGS AvgComp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MARUM_XRF3</dc:creator>
  <cp:lastModifiedBy>John Shervais</cp:lastModifiedBy>
  <dcterms:created xsi:type="dcterms:W3CDTF">2024-04-15T07:05:33Z</dcterms:created>
  <dcterms:modified xsi:type="dcterms:W3CDTF">2026-07-14T18:48:33Z</dcterms:modified>
</cp:coreProperties>
</file>